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goalie1-my.sharepoint.com/personal/pnantume_ug_goal_ie/Documents/Documents/YEAR 2026/ITT 2026/"/>
    </mc:Choice>
  </mc:AlternateContent>
  <xr:revisionPtr revIDLastSave="170" documentId="8_{42629E52-9250-4276-AB9F-06170E5DDF83}" xr6:coauthVersionLast="47" xr6:coauthVersionMax="47" xr10:uidLastSave="{D5D6E4A3-D1A7-4261-AEE6-93D46085B9A5}"/>
  <bookViews>
    <workbookView xWindow="-110" yWindow="-110" windowWidth="19420" windowHeight="10300" activeTab="1" xr2:uid="{00000000-000D-0000-FFFF-FFFF00000000}"/>
  </bookViews>
  <sheets>
    <sheet name="GOAL" sheetId="18" r:id="rId1"/>
    <sheet name="CW" sheetId="17" r:id="rId2"/>
    <sheet name="EKN" sheetId="16" r:id="rId3"/>
    <sheet name="Vehicles and Bikes - MCF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7" l="1"/>
  <c r="A9" i="13"/>
  <c r="A16" i="18" l="1"/>
  <c r="L8" i="17" l="1"/>
  <c r="P8" i="17"/>
  <c r="Q8" i="17" s="1"/>
  <c r="R8" i="17" l="1"/>
  <c r="S8" i="17" s="1"/>
  <c r="R23" i="17" l="1"/>
  <c r="S23" i="17" s="1"/>
  <c r="L23" i="17"/>
  <c r="R22" i="17"/>
  <c r="S22" i="17" s="1"/>
  <c r="L22" i="17"/>
  <c r="R21" i="17"/>
  <c r="S21" i="17" s="1"/>
  <c r="L21" i="17"/>
  <c r="R20" i="17"/>
  <c r="S20" i="17" s="1"/>
  <c r="L20" i="17"/>
  <c r="R19" i="17"/>
  <c r="S19" i="17" s="1"/>
  <c r="L19" i="17"/>
  <c r="R18" i="17"/>
  <c r="S18" i="17" s="1"/>
  <c r="L18" i="17"/>
  <c r="R17" i="17"/>
  <c r="S17" i="17" s="1"/>
  <c r="L17" i="17"/>
  <c r="R16" i="17"/>
  <c r="S16" i="17" s="1"/>
  <c r="L16" i="17"/>
  <c r="P15" i="17"/>
  <c r="Q15" i="17" s="1"/>
  <c r="N15" i="17"/>
  <c r="L15" i="17"/>
  <c r="P14" i="17"/>
  <c r="N14" i="17"/>
  <c r="L14" i="17"/>
  <c r="P13" i="17"/>
  <c r="R13" i="17" s="1"/>
  <c r="S13" i="17" s="1"/>
  <c r="N13" i="17"/>
  <c r="L13" i="17"/>
  <c r="P12" i="17"/>
  <c r="Q12" i="17" s="1"/>
  <c r="N12" i="17"/>
  <c r="L12" i="17"/>
  <c r="A13" i="17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P7" i="17"/>
  <c r="L7" i="17"/>
  <c r="N33" i="18"/>
  <c r="O33" i="18" s="1"/>
  <c r="P33" i="18" s="1"/>
  <c r="L33" i="18"/>
  <c r="N32" i="18"/>
  <c r="O32" i="18" s="1"/>
  <c r="P32" i="18" s="1"/>
  <c r="L32" i="18"/>
  <c r="N31" i="18"/>
  <c r="O31" i="18" s="1"/>
  <c r="P31" i="18" s="1"/>
  <c r="L31" i="18"/>
  <c r="N30" i="18"/>
  <c r="O30" i="18" s="1"/>
  <c r="P30" i="18" s="1"/>
  <c r="L30" i="18"/>
  <c r="N29" i="18"/>
  <c r="O29" i="18" s="1"/>
  <c r="P29" i="18" s="1"/>
  <c r="L29" i="18"/>
  <c r="N28" i="18"/>
  <c r="O28" i="18" s="1"/>
  <c r="P28" i="18" s="1"/>
  <c r="L28" i="18"/>
  <c r="N27" i="18"/>
  <c r="O27" i="18" s="1"/>
  <c r="P27" i="18" s="1"/>
  <c r="L27" i="18"/>
  <c r="P26" i="18"/>
  <c r="N26" i="18"/>
  <c r="L26" i="18"/>
  <c r="P25" i="18"/>
  <c r="R25" i="18" s="1"/>
  <c r="S25" i="18" s="1"/>
  <c r="N25" i="18"/>
  <c r="L25" i="18"/>
  <c r="P24" i="18"/>
  <c r="N24" i="18"/>
  <c r="L24" i="18"/>
  <c r="P23" i="18"/>
  <c r="N23" i="18"/>
  <c r="L23" i="18"/>
  <c r="P22" i="18"/>
  <c r="Q22" i="18" s="1"/>
  <c r="N22" i="18"/>
  <c r="L22" i="18"/>
  <c r="P21" i="18"/>
  <c r="R21" i="18" s="1"/>
  <c r="S21" i="18" s="1"/>
  <c r="N21" i="18"/>
  <c r="L21" i="18"/>
  <c r="P20" i="18"/>
  <c r="R20" i="18" s="1"/>
  <c r="N20" i="18"/>
  <c r="L20" i="18"/>
  <c r="P19" i="18"/>
  <c r="R19" i="18" s="1"/>
  <c r="S19" i="18" s="1"/>
  <c r="N19" i="18"/>
  <c r="L19" i="18"/>
  <c r="P18" i="18"/>
  <c r="N18" i="18"/>
  <c r="L18" i="18"/>
  <c r="P17" i="18"/>
  <c r="R17" i="18" s="1"/>
  <c r="S17" i="18" s="1"/>
  <c r="N17" i="18"/>
  <c r="L17" i="18"/>
  <c r="P16" i="18"/>
  <c r="N16" i="18"/>
  <c r="L16" i="18"/>
  <c r="A17" i="18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P15" i="18"/>
  <c r="L15" i="18"/>
  <c r="P13" i="18"/>
  <c r="L13" i="18"/>
  <c r="P12" i="18"/>
  <c r="Q12" i="18" s="1"/>
  <c r="L12" i="18"/>
  <c r="P11" i="18"/>
  <c r="R11" i="18" s="1"/>
  <c r="S11" i="18" s="1"/>
  <c r="L11" i="18"/>
  <c r="P10" i="18"/>
  <c r="Q10" i="18" s="1"/>
  <c r="L10" i="18"/>
  <c r="P9" i="18"/>
  <c r="Q9" i="18" s="1"/>
  <c r="L9" i="18"/>
  <c r="P8" i="18"/>
  <c r="L8" i="18"/>
  <c r="A8" i="18"/>
  <c r="A9" i="18" s="1"/>
  <c r="A10" i="18" s="1"/>
  <c r="P7" i="18"/>
  <c r="R7" i="18" s="1"/>
  <c r="S7" i="18" s="1"/>
  <c r="L7" i="18"/>
  <c r="R15" i="17" l="1"/>
  <c r="S15" i="17" s="1"/>
  <c r="R9" i="18"/>
  <c r="S9" i="18" s="1"/>
  <c r="A11" i="18"/>
  <c r="A12" i="18" s="1"/>
  <c r="A13" i="18" s="1"/>
  <c r="Q25" i="18"/>
  <c r="Q7" i="18"/>
  <c r="Q13" i="18"/>
  <c r="R22" i="18"/>
  <c r="S22" i="18" s="1"/>
  <c r="Q11" i="18"/>
  <c r="R13" i="18"/>
  <c r="S13" i="18" s="1"/>
  <c r="Q15" i="18"/>
  <c r="Q17" i="18"/>
  <c r="Q19" i="18"/>
  <c r="R15" i="18"/>
  <c r="S15" i="18" s="1"/>
  <c r="Q21" i="18"/>
  <c r="S20" i="18"/>
  <c r="R12" i="17"/>
  <c r="S12" i="17" s="1"/>
  <c r="Q20" i="18"/>
  <c r="Q7" i="17"/>
  <c r="Q14" i="17"/>
  <c r="R7" i="17"/>
  <c r="S7" i="17" s="1"/>
  <c r="Q13" i="17"/>
  <c r="R14" i="17"/>
  <c r="S14" i="17" s="1"/>
  <c r="R10" i="18"/>
  <c r="S10" i="18" s="1"/>
  <c r="R12" i="18"/>
  <c r="S12" i="18" s="1"/>
  <c r="Q18" i="18"/>
  <c r="Q26" i="18"/>
  <c r="Q27" i="18"/>
  <c r="Q28" i="18"/>
  <c r="Q29" i="18"/>
  <c r="Q30" i="18"/>
  <c r="Q31" i="18"/>
  <c r="Q32" i="18"/>
  <c r="Q33" i="18"/>
  <c r="R26" i="18"/>
  <c r="S26" i="18" s="1"/>
  <c r="R27" i="18"/>
  <c r="S27" i="18" s="1"/>
  <c r="R28" i="18"/>
  <c r="S28" i="18" s="1"/>
  <c r="R29" i="18"/>
  <c r="S29" i="18" s="1"/>
  <c r="R30" i="18"/>
  <c r="S30" i="18" s="1"/>
  <c r="R31" i="18"/>
  <c r="S31" i="18" s="1"/>
  <c r="R32" i="18"/>
  <c r="S32" i="18" s="1"/>
  <c r="R33" i="18"/>
  <c r="S33" i="18" s="1"/>
  <c r="Q24" i="18"/>
  <c r="R18" i="18"/>
  <c r="S18" i="18" s="1"/>
  <c r="Q8" i="18"/>
  <c r="R16" i="18"/>
  <c r="S16" i="18" s="1"/>
  <c r="Q23" i="18"/>
  <c r="R24" i="18"/>
  <c r="S24" i="18" s="1"/>
  <c r="Q16" i="18"/>
  <c r="R8" i="18"/>
  <c r="S8" i="18" s="1"/>
  <c r="R23" i="18"/>
  <c r="S23" i="18" s="1"/>
</calcChain>
</file>

<file path=xl/sharedStrings.xml><?xml version="1.0" encoding="utf-8"?>
<sst xmlns="http://schemas.openxmlformats.org/spreadsheetml/2006/main" count="1077" uniqueCount="415">
  <si>
    <t>GOAL Uganda</t>
  </si>
  <si>
    <t>EURO/UGX Exchange Rate (Nov 2021) =3771</t>
  </si>
  <si>
    <t>s/n</t>
  </si>
  <si>
    <t>Donor Code</t>
  </si>
  <si>
    <t>Date of Acquisition of asset ( dd/mm/yy)</t>
  </si>
  <si>
    <t>Item : make and model (in full)</t>
  </si>
  <si>
    <t>Category</t>
  </si>
  <si>
    <t>Registration No (Vehicles) or Serial No. (other items)</t>
  </si>
  <si>
    <t>Asset Number</t>
  </si>
  <si>
    <t>Chassis No. (Vehicles)
Other No's (phones etc)</t>
  </si>
  <si>
    <t>Year of Manufacture of item</t>
  </si>
  <si>
    <t>Condition of Item</t>
  </si>
  <si>
    <t>Current Year</t>
  </si>
  <si>
    <t>Asset Age in Years</t>
  </si>
  <si>
    <t>Original value in €</t>
  </si>
  <si>
    <t>Estimate  value to insured 2020</t>
  </si>
  <si>
    <t>Estimate  value to insured 2021@10% depreciation UGX</t>
  </si>
  <si>
    <t>Estimate  value to insure 2022@10% depreciation UGX</t>
  </si>
  <si>
    <t>Current value estimate in Euros</t>
  </si>
  <si>
    <t>10% depreciation</t>
  </si>
  <si>
    <t>Value to insured 2023@10% depreciation UGX</t>
  </si>
  <si>
    <t>Location</t>
  </si>
  <si>
    <t>Specific User</t>
  </si>
  <si>
    <t>Type of policy to be taken</t>
  </si>
  <si>
    <t>AD</t>
  </si>
  <si>
    <t>2013</t>
  </si>
  <si>
    <t>Toyota Land Cruiser HZJ76R-RK2RS 10 seater</t>
  </si>
  <si>
    <t>VEH</t>
  </si>
  <si>
    <t>UAV 780E</t>
  </si>
  <si>
    <t>AD-UG-2185</t>
  </si>
  <si>
    <t>1HZ0751432/JTEEB71J807020886</t>
  </si>
  <si>
    <t>Good</t>
  </si>
  <si>
    <t>Kaabong</t>
  </si>
  <si>
    <t>Comprehensive</t>
  </si>
  <si>
    <t>2014</t>
  </si>
  <si>
    <t>UAX 457J</t>
  </si>
  <si>
    <t>AD-UG-2325</t>
  </si>
  <si>
    <t>1HZ0806786/JTEEB71J207026831</t>
  </si>
  <si>
    <t>Kampala</t>
  </si>
  <si>
    <t>UAX 709H</t>
  </si>
  <si>
    <t>AD-UG-2326</t>
  </si>
  <si>
    <t>1HZ0807560/JTEEB71J207026893</t>
  </si>
  <si>
    <t>Jinja</t>
  </si>
  <si>
    <t>2016</t>
  </si>
  <si>
    <t>RAV4 SXA11 5 Seaters</t>
  </si>
  <si>
    <t>UAY 668J</t>
  </si>
  <si>
    <t>AD-UG-2579</t>
  </si>
  <si>
    <t>3S6783655/SXA110189822</t>
  </si>
  <si>
    <t>CW</t>
  </si>
  <si>
    <t>2017</t>
  </si>
  <si>
    <t>Toyota Land Cruiser Pick Up</t>
  </si>
  <si>
    <t>UAX 711M</t>
  </si>
  <si>
    <t>CW-UG-2861</t>
  </si>
  <si>
    <t>IHZ0809050JTEBB71J6043</t>
  </si>
  <si>
    <t>Mbale</t>
  </si>
  <si>
    <t>UAZ 836G</t>
  </si>
  <si>
    <t>BG-UG-2274</t>
  </si>
  <si>
    <t>AHTFS8CD701400362</t>
  </si>
  <si>
    <t>Premio ZZT240 5 Seater</t>
  </si>
  <si>
    <t>UAY 010K</t>
  </si>
  <si>
    <t>AD-UG-2578</t>
  </si>
  <si>
    <t>1ZZ1161458/ZZT2400045525</t>
  </si>
  <si>
    <t>MP</t>
  </si>
  <si>
    <t>UAY 279Q</t>
  </si>
  <si>
    <t>1HZ0841674/JTEEB71J907031251</t>
  </si>
  <si>
    <t>US</t>
  </si>
  <si>
    <t>2019</t>
  </si>
  <si>
    <t>UBG 806L</t>
  </si>
  <si>
    <t>US-UG-3094</t>
  </si>
  <si>
    <t>1HZ0925250/JTEEB71J10F004003</t>
  </si>
  <si>
    <t>Agago</t>
  </si>
  <si>
    <t>2012</t>
  </si>
  <si>
    <t>Motorbike Yamaha YBR 125</t>
  </si>
  <si>
    <t>Bike</t>
  </si>
  <si>
    <t xml:space="preserve"> UDV 219Y </t>
  </si>
  <si>
    <t>MP-UG-1913</t>
  </si>
  <si>
    <t>LBPKE1359B0006135</t>
  </si>
  <si>
    <t>Motorbike Yamaha YBR125</t>
  </si>
  <si>
    <t>UDX 817A</t>
  </si>
  <si>
    <t>MP-UG-1958</t>
  </si>
  <si>
    <t>LBPKE1354B0005353</t>
  </si>
  <si>
    <t xml:space="preserve"> UDX 815A </t>
  </si>
  <si>
    <t>MP-UG-1957</t>
  </si>
  <si>
    <t>LBPKE1351B0005416</t>
  </si>
  <si>
    <t xml:space="preserve"> UDX 807A </t>
  </si>
  <si>
    <t>MP-UG-1954</t>
  </si>
  <si>
    <t>LBPKE1355B0005418</t>
  </si>
  <si>
    <t xml:space="preserve"> UDX 805A </t>
  </si>
  <si>
    <t>MP-UG-1955</t>
  </si>
  <si>
    <t>LBPKE1357B0005369</t>
  </si>
  <si>
    <t>Lira</t>
  </si>
  <si>
    <t xml:space="preserve"> UDV 229Y </t>
  </si>
  <si>
    <t>MP-UG-1918</t>
  </si>
  <si>
    <t>LBPKE135XB0006466</t>
  </si>
  <si>
    <t xml:space="preserve"> UDV 203 Y </t>
  </si>
  <si>
    <t>MP-UG-1907</t>
  </si>
  <si>
    <t>LBPKE1350B0006136</t>
  </si>
  <si>
    <t>Motorbike Yamaha YBR125G</t>
  </si>
  <si>
    <t>UDX 074P</t>
  </si>
  <si>
    <t>MP-UG-1981</t>
  </si>
  <si>
    <t>LBPKE1353B0005367</t>
  </si>
  <si>
    <t>BG</t>
  </si>
  <si>
    <t>2015</t>
  </si>
  <si>
    <t>Honda XL 125L</t>
  </si>
  <si>
    <t>UDX 563Z</t>
  </si>
  <si>
    <t>BG-UG-2237</t>
  </si>
  <si>
    <t>LTMJD2195C5202555</t>
  </si>
  <si>
    <t>UDX 568Z</t>
  </si>
  <si>
    <t>BG-UG-2244</t>
  </si>
  <si>
    <t>LTMJD2196C5202841</t>
  </si>
  <si>
    <t>UDX 562Z</t>
  </si>
  <si>
    <t>BG-UG-2239</t>
  </si>
  <si>
    <t>LTMJD2190C5202768</t>
  </si>
  <si>
    <t>UDX 564Z</t>
  </si>
  <si>
    <t>BG-UG-2238</t>
  </si>
  <si>
    <t>LTMJD2197C5202993</t>
  </si>
  <si>
    <t xml:space="preserve">UFA 592R </t>
  </si>
  <si>
    <t>LTMJD2199F5324808</t>
  </si>
  <si>
    <t>UFA 593R</t>
  </si>
  <si>
    <t>LTMJD2192F5324729</t>
  </si>
  <si>
    <t>UFA 594R</t>
  </si>
  <si>
    <t>US-UG-3095</t>
  </si>
  <si>
    <t>LTMJD2198F5324668</t>
  </si>
  <si>
    <t>UFA 595R</t>
  </si>
  <si>
    <t>US-UG-3096</t>
  </si>
  <si>
    <t>LTMJD219XF5324624</t>
  </si>
  <si>
    <t>UFA 596R</t>
  </si>
  <si>
    <t>US-UG-3097</t>
  </si>
  <si>
    <t>LTMJD2196F5324801</t>
  </si>
  <si>
    <t>UFA 597R</t>
  </si>
  <si>
    <t>US-UG-3098</t>
  </si>
  <si>
    <t>LTMJD2197F5324791</t>
  </si>
  <si>
    <t>ADP</t>
  </si>
  <si>
    <t>2020</t>
  </si>
  <si>
    <t>Motobike Yamaha XTZ 125</t>
  </si>
  <si>
    <t>UFF 603F</t>
  </si>
  <si>
    <t>AD1-UG-3246</t>
  </si>
  <si>
    <t>LBPKE179000034330</t>
  </si>
  <si>
    <t>2018</t>
  </si>
  <si>
    <t>UEU 882H</t>
  </si>
  <si>
    <t>CW-UG-2880</t>
  </si>
  <si>
    <t>LBPKE135XJ0061479</t>
  </si>
  <si>
    <t>UEU 879H</t>
  </si>
  <si>
    <t>CW-UG-2881</t>
  </si>
  <si>
    <t>LBPKE1353J0061551</t>
  </si>
  <si>
    <t>UEU 926H</t>
  </si>
  <si>
    <t>CW-UG-2882</t>
  </si>
  <si>
    <t>LBPKE135XJ0061532</t>
  </si>
  <si>
    <t>UEU 881H</t>
  </si>
  <si>
    <t>CW-UG-2883</t>
  </si>
  <si>
    <t>LBPKE1351J0061533</t>
  </si>
  <si>
    <t>2022</t>
  </si>
  <si>
    <t>UFM 420P</t>
  </si>
  <si>
    <t>CW-UG-3358</t>
  </si>
  <si>
    <t>LBPKE179000037687</t>
  </si>
  <si>
    <t>UFM 421P</t>
  </si>
  <si>
    <t>CW-UG-3359</t>
  </si>
  <si>
    <t>LBPKE17900037636</t>
  </si>
  <si>
    <t>UFM 830C</t>
  </si>
  <si>
    <t>CW-UG-3360</t>
  </si>
  <si>
    <t>LBPKE179000037646</t>
  </si>
  <si>
    <t>UFS 429B</t>
  </si>
  <si>
    <t>CW-UG-3381</t>
  </si>
  <si>
    <t>LBPKE17000040563</t>
  </si>
  <si>
    <t>UFS 430B</t>
  </si>
  <si>
    <t>CW-UG-3380</t>
  </si>
  <si>
    <t>LBPKE17000040559</t>
  </si>
  <si>
    <t>UFS 948B</t>
  </si>
  <si>
    <t>CW-UG-3379</t>
  </si>
  <si>
    <t>LBPKE17000040452</t>
  </si>
  <si>
    <t>UFS 949B</t>
  </si>
  <si>
    <t>CW-UG-3378</t>
  </si>
  <si>
    <t>LBPKE17000040455</t>
  </si>
  <si>
    <t>Bugiri</t>
  </si>
  <si>
    <t>UFS 950B</t>
  </si>
  <si>
    <t>CW-UG-3377</t>
  </si>
  <si>
    <t>LBPKE17000040456</t>
  </si>
  <si>
    <t>MCF</t>
  </si>
  <si>
    <t>UAY 011L</t>
  </si>
  <si>
    <t>MCF-UG-2580</t>
  </si>
  <si>
    <t>1HZ0833847/JTEEB71J707030258</t>
  </si>
  <si>
    <t>UAY 793M</t>
  </si>
  <si>
    <t>MCF-UG-2588</t>
  </si>
  <si>
    <t>1HZ0832809/JTEEB71J807030124</t>
  </si>
  <si>
    <t>UBJ 984D</t>
  </si>
  <si>
    <t>MCF-UG-3172</t>
  </si>
  <si>
    <t>JTEEB71J90F009186</t>
  </si>
  <si>
    <t>Fort Portal</t>
  </si>
  <si>
    <t>UBJ 983D</t>
  </si>
  <si>
    <t>MCF-UG-3173</t>
  </si>
  <si>
    <t>JTEEB71J80F009232</t>
  </si>
  <si>
    <t>UBJ 980D</t>
  </si>
  <si>
    <t>MCF-UG-3174</t>
  </si>
  <si>
    <t>JTEEB71J90F009448</t>
  </si>
  <si>
    <t>UAY 514R</t>
  </si>
  <si>
    <t>MCF-UG-3411</t>
  </si>
  <si>
    <t>1HZ0840982/JTEEB71J107031132</t>
  </si>
  <si>
    <t>UAW 245Z</t>
  </si>
  <si>
    <t>1HZ0801027/JTEEB71J107026366</t>
  </si>
  <si>
    <t>MOTORCYCLES</t>
  </si>
  <si>
    <t>Motobike Yamaha XTZ 124</t>
  </si>
  <si>
    <t>UEJ 061X</t>
  </si>
  <si>
    <t>MCF-UG-2432</t>
  </si>
  <si>
    <t>LBPKE179000018485</t>
  </si>
  <si>
    <t>UEJ 014X</t>
  </si>
  <si>
    <t>MCF-UG-2429</t>
  </si>
  <si>
    <t xml:space="preserve"> LBPKE179000018360</t>
  </si>
  <si>
    <t>UEJ 121 X</t>
  </si>
  <si>
    <t>MCF-UG-2430</t>
  </si>
  <si>
    <t>LBPKE179000018586</t>
  </si>
  <si>
    <t>UEJ 988W</t>
  </si>
  <si>
    <t>MCF-UG-2436</t>
  </si>
  <si>
    <t>LBPKE179000018364</t>
  </si>
  <si>
    <t>UEJ 066X</t>
  </si>
  <si>
    <t>MCF-UG-2434</t>
  </si>
  <si>
    <t>LBPKE179000018598</t>
  </si>
  <si>
    <t>Fortportal</t>
  </si>
  <si>
    <t>UEJ 185X</t>
  </si>
  <si>
    <t>MCF-UG-2435</t>
  </si>
  <si>
    <t>LBPKE179000018599</t>
  </si>
  <si>
    <t>UEJ 027 X</t>
  </si>
  <si>
    <t>MCF-UG-2431</t>
  </si>
  <si>
    <t>LBPKE179000018494</t>
  </si>
  <si>
    <t>UEJ 085X</t>
  </si>
  <si>
    <t>MCF-UG-2433</t>
  </si>
  <si>
    <t>LBPKE179000018588</t>
  </si>
  <si>
    <t>Motobike Honda XL 125</t>
  </si>
  <si>
    <t>UFH 915N</t>
  </si>
  <si>
    <t>MCF-UG-3268</t>
  </si>
  <si>
    <t>LTMJD2194F5334047</t>
  </si>
  <si>
    <t>UFH 913N</t>
  </si>
  <si>
    <t>MCF-UG-3269</t>
  </si>
  <si>
    <t>LTMJD2190F5334031</t>
  </si>
  <si>
    <t>UFH 912N</t>
  </si>
  <si>
    <t>MCF-UG-3270</t>
  </si>
  <si>
    <t>LTMJD2191F5334104</t>
  </si>
  <si>
    <t>UFH 911N</t>
  </si>
  <si>
    <t>MCF-UG-3271</t>
  </si>
  <si>
    <t>LTMJD219XF5334036</t>
  </si>
  <si>
    <t>UFH 910N</t>
  </si>
  <si>
    <t>MCF-UG-3272</t>
  </si>
  <si>
    <t>LTMJD2190F5334045</t>
  </si>
  <si>
    <t>UFH 908N</t>
  </si>
  <si>
    <t>MCF-UG-3273</t>
  </si>
  <si>
    <t>LTMJD2197F5334107</t>
  </si>
  <si>
    <t>UFH 904N</t>
  </si>
  <si>
    <t>MCF-UG-3274</t>
  </si>
  <si>
    <t>LTMJD219275334094</t>
  </si>
  <si>
    <t>UFH 903N</t>
  </si>
  <si>
    <t>MCF-UG-3275</t>
  </si>
  <si>
    <t>LTMJD2198F5334102</t>
  </si>
  <si>
    <t>UFH 899N</t>
  </si>
  <si>
    <t>MCF-UG-3276</t>
  </si>
  <si>
    <t>LTMJD2194F5334081</t>
  </si>
  <si>
    <t>UFH 892N</t>
  </si>
  <si>
    <t>MCF-UG-3277</t>
  </si>
  <si>
    <t>LTMJD2199F5334061</t>
  </si>
  <si>
    <t>UFH 891N</t>
  </si>
  <si>
    <t>MCF-UG-3278</t>
  </si>
  <si>
    <t>LTMJD2197F5334026</t>
  </si>
  <si>
    <t>Motobike Honda XL 126</t>
  </si>
  <si>
    <t>UFH 890N</t>
  </si>
  <si>
    <t>MCF-UG-3279</t>
  </si>
  <si>
    <t>LTMJD2199F5334111</t>
  </si>
  <si>
    <t>CW1-UG-2707</t>
  </si>
  <si>
    <t>Toyota Hilux Double Cabin Pick up 4 x 4</t>
  </si>
  <si>
    <t>MAPs-UG-2664</t>
  </si>
  <si>
    <t xml:space="preserve">                                                                          MotorCycles</t>
  </si>
  <si>
    <t>US-UG-3100</t>
  </si>
  <si>
    <t>US-UG-3099</t>
  </si>
  <si>
    <t>Year of Purchase of item</t>
  </si>
  <si>
    <t>EKN</t>
  </si>
  <si>
    <t>2024</t>
  </si>
  <si>
    <t>UBS 490C</t>
  </si>
  <si>
    <t>DMFA-UG-3600</t>
  </si>
  <si>
    <t>JTEEB71J70F031982</t>
  </si>
  <si>
    <t>UBS 527B</t>
  </si>
  <si>
    <t>DMFA-UG-3599</t>
  </si>
  <si>
    <t>JTEEB71J60F032413</t>
  </si>
  <si>
    <t>UBS 531B</t>
  </si>
  <si>
    <t>DMFA-UG-3598</t>
  </si>
  <si>
    <t>JTEEB71J10F032397</t>
  </si>
  <si>
    <t>UBS 752C</t>
  </si>
  <si>
    <t>DMFA-UG-3601</t>
  </si>
  <si>
    <t>JTEEB71J50F031950</t>
  </si>
  <si>
    <t>Motorbike UG BOSS 125</t>
  </si>
  <si>
    <t>UGE 655D</t>
  </si>
  <si>
    <t>DMFA-UG-3560</t>
  </si>
  <si>
    <t>LB7GJC10XPFR00797</t>
  </si>
  <si>
    <t>Dokolo</t>
  </si>
  <si>
    <t>UGE 726D</t>
  </si>
  <si>
    <t>DMFA-UG-3567</t>
  </si>
  <si>
    <t>LB7GJC103PFR00818</t>
  </si>
  <si>
    <t>Amolatar</t>
  </si>
  <si>
    <t>UGE 630D</t>
  </si>
  <si>
    <t>DMFA-UG-3563</t>
  </si>
  <si>
    <t>LB7GJC107PFR00790</t>
  </si>
  <si>
    <t>UGE 621D</t>
  </si>
  <si>
    <t>DMFA-UG-3562</t>
  </si>
  <si>
    <t>LB7GJC103PFR00835</t>
  </si>
  <si>
    <t>Alebtong</t>
  </si>
  <si>
    <t>UGE 607D</t>
  </si>
  <si>
    <t>LB7GJC100PFR00839</t>
  </si>
  <si>
    <t>Buyende</t>
  </si>
  <si>
    <t>UGE 651D</t>
  </si>
  <si>
    <t>DMFA-UG-3565</t>
  </si>
  <si>
    <t>LB7GJC106PFR00J814</t>
  </si>
  <si>
    <t>Kamuli</t>
  </si>
  <si>
    <t>UGE 680D</t>
  </si>
  <si>
    <t>DMFA-UG-3566</t>
  </si>
  <si>
    <t>LB7GJC109PFR00791</t>
  </si>
  <si>
    <t>Kaliro</t>
  </si>
  <si>
    <t>UGE 634D</t>
  </si>
  <si>
    <t>DMFA-UG-3559</t>
  </si>
  <si>
    <t>LB7GJC10XPFR00833</t>
  </si>
  <si>
    <t>UGE 708D</t>
  </si>
  <si>
    <t>DMFA-UG-3561</t>
  </si>
  <si>
    <t>LB7GJC102PFR00809</t>
  </si>
  <si>
    <t>Luuka</t>
  </si>
  <si>
    <t>Motobike Honda XL 127</t>
  </si>
  <si>
    <t>UFH 624W</t>
  </si>
  <si>
    <t>MCF-UG-3284</t>
  </si>
  <si>
    <t>LTMJD197F5334098X</t>
  </si>
  <si>
    <t>Motobike Honda XL 128</t>
  </si>
  <si>
    <t>UFH 628W</t>
  </si>
  <si>
    <t>MCF-UG-3289</t>
  </si>
  <si>
    <t>LTMJD2195F5333988X</t>
  </si>
  <si>
    <t>Motobike Honda XL 129</t>
  </si>
  <si>
    <t>UFH  627W</t>
  </si>
  <si>
    <t>MCF-UG-3291</t>
  </si>
  <si>
    <t>LTMJD2190F5334093X</t>
  </si>
  <si>
    <t>Motobike Honda XL 130</t>
  </si>
  <si>
    <t>UFH 626W</t>
  </si>
  <si>
    <t>MCF-UG-3286</t>
  </si>
  <si>
    <t>LTMJD2197F5333958X</t>
  </si>
  <si>
    <t>Motobike Honda XL 131</t>
  </si>
  <si>
    <t>UFH 631W</t>
  </si>
  <si>
    <t>MCF-UG-3288</t>
  </si>
  <si>
    <t>LTMJD2194F5334033X</t>
  </si>
  <si>
    <t>UFH 629W</t>
  </si>
  <si>
    <t>LTMJD2195F5334090X</t>
  </si>
  <si>
    <t>UFH 633W</t>
  </si>
  <si>
    <t> </t>
  </si>
  <si>
    <t>LTMJD2195F5334106X</t>
  </si>
  <si>
    <t>Motobike Honda XL 133</t>
  </si>
  <si>
    <t>UFH 187Y</t>
  </si>
  <si>
    <t>MCF-UG-3294</t>
  </si>
  <si>
    <t>LTMJD2191F5334071X</t>
  </si>
  <si>
    <t>Motobike Honda XL 134</t>
  </si>
  <si>
    <t>UFH 625W</t>
  </si>
  <si>
    <t>MCF-UG-3258</t>
  </si>
  <si>
    <t>LTMJD2198F5334049X</t>
  </si>
  <si>
    <t>Motobike Honda XL 135</t>
  </si>
  <si>
    <t>UFH 632W</t>
  </si>
  <si>
    <t>MCF-UG-3293</t>
  </si>
  <si>
    <t>LTMJD219XF5334070X</t>
  </si>
  <si>
    <t>Motobike Honda XL 136</t>
  </si>
  <si>
    <t>UFH 188Y</t>
  </si>
  <si>
    <t>MCF-UG-3295</t>
  </si>
  <si>
    <t>LTMJD2196F5334065X</t>
  </si>
  <si>
    <t>Motobike Honda XL 137</t>
  </si>
  <si>
    <t>UFH 630W</t>
  </si>
  <si>
    <t>MCF-UG-3290</t>
  </si>
  <si>
    <t>LTMJD2191F5334085X</t>
  </si>
  <si>
    <t>Motobike Honda XL 138</t>
  </si>
  <si>
    <t>UFH 189Y</t>
  </si>
  <si>
    <t>MCF-UG-3296</t>
  </si>
  <si>
    <t>LTMJD219XF5334022X</t>
  </si>
  <si>
    <t>2025</t>
  </si>
  <si>
    <t>UBS 317G</t>
  </si>
  <si>
    <t>CW-UG-3604</t>
  </si>
  <si>
    <t>JJEEB71J40FO33074</t>
  </si>
  <si>
    <t>Motobike UG BOSS 125</t>
  </si>
  <si>
    <t>UGE 627D</t>
  </si>
  <si>
    <t>CW-UG-3538</t>
  </si>
  <si>
    <t>LB7GJC107PFR00840</t>
  </si>
  <si>
    <t>Hoima</t>
  </si>
  <si>
    <t>Okanya Johnson</t>
  </si>
  <si>
    <t>Kinyerra Anthony</t>
  </si>
  <si>
    <t>Ahabwe Johnson</t>
  </si>
  <si>
    <t>Maseruka Joseph</t>
  </si>
  <si>
    <t>Tito</t>
  </si>
  <si>
    <t>Kakooza Musa</t>
  </si>
  <si>
    <t>Kanene John</t>
  </si>
  <si>
    <t>Ogwok Isaac</t>
  </si>
  <si>
    <t>Modo Julian</t>
  </si>
  <si>
    <t>Barongo Brian</t>
  </si>
  <si>
    <t>Fire and Theft</t>
  </si>
  <si>
    <t>Olinga Herbert</t>
  </si>
  <si>
    <t>Muzoora Michael</t>
  </si>
  <si>
    <t>Odel Isaac</t>
  </si>
  <si>
    <t>Spare</t>
  </si>
  <si>
    <t>Adong susan</t>
  </si>
  <si>
    <t>Logwee Peter</t>
  </si>
  <si>
    <t>Okeny David</t>
  </si>
  <si>
    <t>Odyek Dickson</t>
  </si>
  <si>
    <t>Atto Florence</t>
  </si>
  <si>
    <t>Ahimbibwe Michael</t>
  </si>
  <si>
    <t>Byaruhanga Francis</t>
  </si>
  <si>
    <t>Okidi Sam</t>
  </si>
  <si>
    <t>Walwambe Peter</t>
  </si>
  <si>
    <t>Ogwang Alex</t>
  </si>
  <si>
    <t>Amony Fiona</t>
  </si>
  <si>
    <t>Akidi Lilly</t>
  </si>
  <si>
    <t>Vehicles</t>
  </si>
  <si>
    <r>
      <t xml:space="preserve">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Arial"/>
        <family val="2"/>
      </rPr>
      <t xml:space="preserve">   Vehicles</t>
    </r>
  </si>
  <si>
    <t>Motor Cycles</t>
  </si>
  <si>
    <t xml:space="preserve">                                                                                                                Motor Cycles</t>
  </si>
  <si>
    <t xml:space="preserve">                                                                                        Vehicles</t>
  </si>
  <si>
    <t xml:space="preserve">Kaabong </t>
  </si>
  <si>
    <t>Value to insure 2026 (UGX)</t>
  </si>
  <si>
    <t>Vehicle Type</t>
  </si>
  <si>
    <t>Estimate  value to insure ( UGX)</t>
  </si>
  <si>
    <t>Estimate  value to insure 2026 (UGX)</t>
  </si>
  <si>
    <t>Estimate  value to insure 2026 ( UGX)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</si>
</sst>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mm/yyyy"/>
    <numFmt numFmtId="168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FF"/>
      <name val="Liberation Sans"/>
      <family val="2"/>
    </font>
    <font>
      <b/>
      <sz val="9"/>
      <color rgb="FF000000"/>
      <name val="Liberation Sans"/>
      <family val="2"/>
    </font>
    <font>
      <sz val="9"/>
      <color rgb="FF000000"/>
      <name val="Liberation Sans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ptos Narrow"/>
      <family val="2"/>
    </font>
    <font>
      <sz val="9"/>
      <color rgb="FF0000FF"/>
      <name val="Liberation Sans"/>
    </font>
    <font>
      <sz val="9"/>
      <color rgb="FF000000"/>
      <name val="Liberation Sans"/>
    </font>
    <font>
      <sz val="10"/>
      <color rgb="FF000000"/>
      <name val="lIBERATION SAN"/>
    </font>
    <font>
      <sz val="9"/>
      <color rgb="FF000000"/>
      <name val="lIBERATION SAN"/>
    </font>
    <font>
      <sz val="9"/>
      <color rgb="FF000000"/>
      <name val="Calibri"/>
      <family val="2"/>
    </font>
    <font>
      <sz val="9"/>
      <color rgb="FF000000"/>
      <name val="Aptos Narrow"/>
      <family val="2"/>
    </font>
    <font>
      <sz val="10"/>
      <color rgb="FFFFFFFF"/>
      <name val="Arial"/>
      <family val="2"/>
    </font>
    <font>
      <sz val="10"/>
      <color rgb="FFFFFFFF"/>
      <name val="Aptos Narrow"/>
      <family val="2"/>
    </font>
    <font>
      <b/>
      <sz val="9"/>
      <color theme="1"/>
      <name val="Liberation sans"/>
    </font>
    <font>
      <sz val="9"/>
      <color theme="1"/>
      <name val="Liberation sans"/>
    </font>
    <font>
      <sz val="9"/>
      <name val="Liberation sans"/>
    </font>
    <font>
      <sz val="10"/>
      <color rgb="FFFF0000"/>
      <name val="Aptos Narrow"/>
      <family val="2"/>
    </font>
    <font>
      <b/>
      <sz val="10"/>
      <color rgb="FF000000"/>
      <name val="Aptos Narrow"/>
      <family val="2"/>
    </font>
    <font>
      <i/>
      <sz val="9"/>
      <color rgb="FF000000"/>
      <name val="Liberation Sans"/>
    </font>
    <font>
      <i/>
      <sz val="10"/>
      <color rgb="FF000000"/>
      <name val="Arial"/>
      <family val="2"/>
    </font>
    <font>
      <b/>
      <i/>
      <sz val="9"/>
      <color rgb="FF000000"/>
      <name val="Liberation Sans"/>
    </font>
    <font>
      <sz val="11"/>
      <name val="Calibri"/>
      <family val="2"/>
      <scheme val="minor"/>
    </font>
    <font>
      <b/>
      <sz val="18"/>
      <name val="Arial"/>
      <family val="2"/>
    </font>
    <font>
      <i/>
      <sz val="9"/>
      <color rgb="FF0000FF"/>
      <name val="Liberation Sans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4EA72E"/>
        <bgColor rgb="FF4EA72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rgb="FFFFFFFF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FBFBF"/>
      </left>
      <right style="thin">
        <color rgb="FFBFBFBF"/>
      </right>
      <top style="medium">
        <color rgb="FF00000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1">
    <xf numFmtId="0" fontId="0" fillId="0" borderId="0" xfId="0"/>
    <xf numFmtId="0" fontId="3" fillId="0" borderId="2" xfId="0" applyFont="1" applyBorder="1" applyAlignment="1">
      <alignment horizontal="left" wrapText="1"/>
    </xf>
    <xf numFmtId="0" fontId="3" fillId="0" borderId="0" xfId="2"/>
    <xf numFmtId="0" fontId="3" fillId="0" borderId="0" xfId="2" applyAlignment="1">
      <alignment wrapText="1"/>
    </xf>
    <xf numFmtId="0" fontId="3" fillId="0" borderId="9" xfId="2" applyBorder="1"/>
    <xf numFmtId="0" fontId="3" fillId="0" borderId="10" xfId="2" applyBorder="1"/>
    <xf numFmtId="0" fontId="4" fillId="0" borderId="10" xfId="1" applyFont="1" applyBorder="1" applyAlignment="1">
      <alignment horizontal="center"/>
    </xf>
    <xf numFmtId="0" fontId="8" fillId="0" borderId="10" xfId="0" applyFont="1" applyBorder="1" applyAlignment="1">
      <alignment vertical="center"/>
    </xf>
    <xf numFmtId="165" fontId="4" fillId="0" borderId="11" xfId="3" applyFont="1" applyBorder="1" applyAlignment="1">
      <alignment horizontal="center"/>
    </xf>
    <xf numFmtId="0" fontId="9" fillId="0" borderId="0" xfId="0" applyFont="1"/>
    <xf numFmtId="0" fontId="3" fillId="2" borderId="0" xfId="2" applyFill="1"/>
    <xf numFmtId="0" fontId="3" fillId="0" borderId="0" xfId="2" applyAlignment="1">
      <alignment horizontal="right"/>
    </xf>
    <xf numFmtId="0" fontId="9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2" applyAlignment="1">
      <alignment vertical="center"/>
    </xf>
    <xf numFmtId="0" fontId="9" fillId="0" borderId="0" xfId="0" applyFont="1" applyAlignment="1">
      <alignment vertical="center"/>
    </xf>
    <xf numFmtId="0" fontId="4" fillId="2" borderId="0" xfId="1" applyFont="1" applyFill="1" applyAlignment="1">
      <alignment horizontal="left"/>
    </xf>
    <xf numFmtId="0" fontId="3" fillId="0" borderId="0" xfId="1"/>
    <xf numFmtId="0" fontId="3" fillId="0" borderId="0" xfId="2" applyAlignment="1">
      <alignment horizontal="left"/>
    </xf>
    <xf numFmtId="0" fontId="4" fillId="3" borderId="12" xfId="1" applyFont="1" applyFill="1" applyBorder="1" applyAlignment="1">
      <alignment horizontal="right" vertical="center" wrapText="1"/>
    </xf>
    <xf numFmtId="0" fontId="4" fillId="3" borderId="13" xfId="1" applyFont="1" applyFill="1" applyBorder="1" applyAlignment="1">
      <alignment horizontal="center" vertical="center" wrapText="1"/>
    </xf>
    <xf numFmtId="167" fontId="4" fillId="3" borderId="13" xfId="1" applyNumberFormat="1" applyFont="1" applyFill="1" applyBorder="1" applyAlignment="1">
      <alignment horizontal="left" vertical="center" wrapText="1"/>
    </xf>
    <xf numFmtId="1" fontId="4" fillId="3" borderId="13" xfId="1" applyNumberFormat="1" applyFont="1" applyFill="1" applyBorder="1" applyAlignment="1">
      <alignment horizontal="center" vertical="center" wrapText="1"/>
    </xf>
    <xf numFmtId="1" fontId="4" fillId="3" borderId="13" xfId="3" applyNumberFormat="1" applyFont="1" applyFill="1" applyBorder="1" applyAlignment="1">
      <alignment horizontal="center" vertical="center" wrapText="1"/>
    </xf>
    <xf numFmtId="3" fontId="4" fillId="3" borderId="13" xfId="1" applyNumberFormat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2" borderId="0" xfId="1" applyFill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right"/>
    </xf>
    <xf numFmtId="0" fontId="3" fillId="0" borderId="2" xfId="1" applyBorder="1" applyAlignment="1">
      <alignment horizontal="left"/>
    </xf>
    <xf numFmtId="1" fontId="3" fillId="2" borderId="2" xfId="3" applyNumberFormat="1" applyFont="1" applyFill="1" applyBorder="1" applyAlignment="1"/>
    <xf numFmtId="3" fontId="3" fillId="0" borderId="2" xfId="1" applyNumberFormat="1" applyBorder="1"/>
    <xf numFmtId="3" fontId="3" fillId="2" borderId="2" xfId="1" applyNumberFormat="1" applyFill="1" applyBorder="1" applyAlignment="1">
      <alignment horizontal="right" vertical="top"/>
    </xf>
    <xf numFmtId="3" fontId="3" fillId="2" borderId="2" xfId="1" applyNumberFormat="1" applyFill="1" applyBorder="1"/>
    <xf numFmtId="0" fontId="3" fillId="2" borderId="0" xfId="1" applyFill="1" applyAlignment="1">
      <alignment horizontal="left"/>
    </xf>
    <xf numFmtId="0" fontId="3" fillId="0" borderId="0" xfId="1" applyAlignment="1">
      <alignment horizontal="left"/>
    </xf>
    <xf numFmtId="49" fontId="3" fillId="2" borderId="2" xfId="1" applyNumberFormat="1" applyFill="1" applyBorder="1" applyAlignment="1">
      <alignment horizontal="left"/>
    </xf>
    <xf numFmtId="0" fontId="3" fillId="2" borderId="2" xfId="1" applyFill="1" applyBorder="1" applyAlignment="1">
      <alignment horizontal="left"/>
    </xf>
    <xf numFmtId="0" fontId="3" fillId="2" borderId="2" xfId="1" applyFill="1" applyBorder="1" applyAlignment="1">
      <alignment horizontal="left" wrapText="1"/>
    </xf>
    <xf numFmtId="1" fontId="3" fillId="2" borderId="2" xfId="1" applyNumberFormat="1" applyFill="1" applyBorder="1" applyAlignment="1">
      <alignment horizontal="left"/>
    </xf>
    <xf numFmtId="3" fontId="3" fillId="7" borderId="2" xfId="1" applyNumberFormat="1" applyFill="1" applyBorder="1"/>
    <xf numFmtId="0" fontId="3" fillId="2" borderId="2" xfId="2" applyFill="1" applyBorder="1" applyAlignment="1">
      <alignment horizontal="left"/>
    </xf>
    <xf numFmtId="0" fontId="10" fillId="2" borderId="0" xfId="1" applyFont="1" applyFill="1" applyAlignment="1">
      <alignment horizontal="left"/>
    </xf>
    <xf numFmtId="0" fontId="10" fillId="0" borderId="0" xfId="1" applyFont="1" applyAlignment="1">
      <alignment horizontal="left"/>
    </xf>
    <xf numFmtId="0" fontId="11" fillId="0" borderId="0" xfId="0" applyFont="1"/>
    <xf numFmtId="0" fontId="12" fillId="0" borderId="0" xfId="1" applyFont="1" applyAlignment="1">
      <alignment horizontal="left"/>
    </xf>
    <xf numFmtId="0" fontId="12" fillId="4" borderId="0" xfId="1" applyFont="1" applyFill="1" applyAlignment="1">
      <alignment horizontal="left"/>
    </xf>
    <xf numFmtId="0" fontId="13" fillId="4" borderId="0" xfId="0" applyFont="1" applyFill="1"/>
    <xf numFmtId="165" fontId="4" fillId="0" borderId="0" xfId="5" applyFont="1" applyAlignment="1"/>
    <xf numFmtId="165" fontId="4" fillId="2" borderId="0" xfId="5" applyFont="1" applyFill="1" applyAlignment="1"/>
    <xf numFmtId="165" fontId="4" fillId="2" borderId="0" xfId="5" applyFont="1" applyFill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2" borderId="0" xfId="0" applyFont="1" applyFill="1"/>
    <xf numFmtId="0" fontId="4" fillId="3" borderId="15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/>
    </xf>
    <xf numFmtId="3" fontId="10" fillId="0" borderId="4" xfId="1" applyNumberFormat="1" applyFont="1" applyBorder="1"/>
    <xf numFmtId="0" fontId="14" fillId="0" borderId="2" xfId="0" applyFont="1" applyBorder="1"/>
    <xf numFmtId="3" fontId="10" fillId="2" borderId="8" xfId="1" applyNumberFormat="1" applyFont="1" applyFill="1" applyBorder="1"/>
    <xf numFmtId="3" fontId="10" fillId="0" borderId="8" xfId="1" applyNumberFormat="1" applyFont="1" applyBorder="1"/>
    <xf numFmtId="49" fontId="10" fillId="0" borderId="2" xfId="1" applyNumberFormat="1" applyFont="1" applyBorder="1" applyAlignment="1">
      <alignment horizontal="left"/>
    </xf>
    <xf numFmtId="3" fontId="4" fillId="3" borderId="13" xfId="1" applyNumberFormat="1" applyFont="1" applyFill="1" applyBorder="1" applyAlignment="1">
      <alignment horizontal="center" vertical="top" wrapText="1"/>
    </xf>
    <xf numFmtId="3" fontId="3" fillId="0" borderId="4" xfId="1" applyNumberFormat="1" applyBorder="1" applyAlignment="1">
      <alignment horizontal="right" vertical="top"/>
    </xf>
    <xf numFmtId="1" fontId="10" fillId="0" borderId="5" xfId="1" applyNumberFormat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1" fontId="10" fillId="2" borderId="5" xfId="3" applyNumberFormat="1" applyFont="1" applyFill="1" applyBorder="1" applyAlignment="1"/>
    <xf numFmtId="3" fontId="7" fillId="2" borderId="8" xfId="1" applyNumberFormat="1" applyFont="1" applyFill="1" applyBorder="1"/>
    <xf numFmtId="3" fontId="7" fillId="0" borderId="8" xfId="1" applyNumberFormat="1" applyFont="1" applyBorder="1"/>
    <xf numFmtId="0" fontId="4" fillId="6" borderId="9" xfId="1" applyFont="1" applyFill="1" applyBorder="1" applyAlignment="1">
      <alignment horizontal="center"/>
    </xf>
    <xf numFmtId="0" fontId="4" fillId="6" borderId="10" xfId="1" applyFont="1" applyFill="1" applyBorder="1" applyAlignment="1">
      <alignment horizontal="center"/>
    </xf>
    <xf numFmtId="0" fontId="4" fillId="6" borderId="11" xfId="1" applyFont="1" applyFill="1" applyBorder="1" applyAlignment="1">
      <alignment horizontal="center"/>
    </xf>
    <xf numFmtId="3" fontId="10" fillId="0" borderId="4" xfId="1" applyNumberFormat="1" applyFont="1" applyBorder="1" applyAlignment="1">
      <alignment horizontal="right" vertical="top"/>
    </xf>
    <xf numFmtId="0" fontId="4" fillId="3" borderId="13" xfId="1" applyFont="1" applyFill="1" applyBorder="1" applyAlignment="1">
      <alignment horizontal="center" wrapText="1"/>
    </xf>
    <xf numFmtId="166" fontId="10" fillId="0" borderId="5" xfId="15" applyNumberFormat="1" applyFont="1" applyFill="1" applyBorder="1" applyAlignment="1"/>
    <xf numFmtId="3" fontId="15" fillId="2" borderId="2" xfId="1" applyNumberFormat="1" applyFont="1" applyFill="1" applyBorder="1" applyAlignment="1">
      <alignment horizontal="right" vertical="top"/>
    </xf>
    <xf numFmtId="3" fontId="15" fillId="2" borderId="2" xfId="1" applyNumberFormat="1" applyFont="1" applyFill="1" applyBorder="1"/>
    <xf numFmtId="3" fontId="15" fillId="0" borderId="2" xfId="1" applyNumberFormat="1" applyFont="1" applyBorder="1"/>
    <xf numFmtId="3" fontId="15" fillId="0" borderId="2" xfId="1" applyNumberFormat="1" applyFont="1" applyBorder="1" applyAlignment="1">
      <alignment horizontal="right" vertical="top"/>
    </xf>
    <xf numFmtId="0" fontId="15" fillId="0" borderId="14" xfId="0" applyFont="1" applyBorder="1" applyAlignment="1">
      <alignment horizontal="right"/>
    </xf>
    <xf numFmtId="1" fontId="15" fillId="2" borderId="2" xfId="1" applyNumberFormat="1" applyFont="1" applyFill="1" applyBorder="1" applyAlignment="1">
      <alignment horizontal="left"/>
    </xf>
    <xf numFmtId="1" fontId="15" fillId="0" borderId="2" xfId="1" applyNumberFormat="1" applyFont="1" applyBorder="1" applyAlignment="1">
      <alignment horizontal="left"/>
    </xf>
    <xf numFmtId="1" fontId="15" fillId="2" borderId="2" xfId="3" applyNumberFormat="1" applyFont="1" applyFill="1" applyBorder="1" applyAlignment="1"/>
    <xf numFmtId="0" fontId="16" fillId="0" borderId="10" xfId="1" applyFont="1" applyBorder="1" applyAlignment="1">
      <alignment horizontal="center"/>
    </xf>
    <xf numFmtId="0" fontId="17" fillId="0" borderId="2" xfId="0" applyFont="1" applyBorder="1" applyAlignment="1">
      <alignment horizontal="left" wrapText="1"/>
    </xf>
    <xf numFmtId="49" fontId="17" fillId="2" borderId="2" xfId="1" applyNumberFormat="1" applyFont="1" applyFill="1" applyBorder="1" applyAlignment="1">
      <alignment horizontal="left"/>
    </xf>
    <xf numFmtId="0" fontId="17" fillId="0" borderId="2" xfId="1" applyFont="1" applyBorder="1" applyAlignment="1">
      <alignment horizontal="left"/>
    </xf>
    <xf numFmtId="0" fontId="17" fillId="2" borderId="2" xfId="1" applyFont="1" applyFill="1" applyBorder="1" applyAlignment="1">
      <alignment horizontal="left"/>
    </xf>
    <xf numFmtId="0" fontId="17" fillId="2" borderId="2" xfId="1" applyFont="1" applyFill="1" applyBorder="1" applyAlignment="1">
      <alignment horizontal="left" wrapText="1"/>
    </xf>
    <xf numFmtId="0" fontId="17" fillId="2" borderId="2" xfId="2" applyFont="1" applyFill="1" applyBorder="1" applyAlignment="1">
      <alignment horizontal="left"/>
    </xf>
    <xf numFmtId="0" fontId="17" fillId="0" borderId="2" xfId="1" applyFont="1" applyBorder="1" applyAlignment="1">
      <alignment horizontal="left" wrapText="1"/>
    </xf>
    <xf numFmtId="49" fontId="17" fillId="0" borderId="2" xfId="1" applyNumberFormat="1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" fontId="17" fillId="0" borderId="2" xfId="1" applyNumberFormat="1" applyFont="1" applyBorder="1" applyAlignment="1">
      <alignment horizontal="left" wrapText="1"/>
    </xf>
    <xf numFmtId="49" fontId="17" fillId="0" borderId="2" xfId="0" applyNumberFormat="1" applyFont="1" applyBorder="1"/>
    <xf numFmtId="3" fontId="17" fillId="0" borderId="2" xfId="1" applyNumberFormat="1" applyFont="1" applyBorder="1" applyAlignment="1">
      <alignment horizontal="right" vertical="top"/>
    </xf>
    <xf numFmtId="0" fontId="17" fillId="0" borderId="14" xfId="0" applyFont="1" applyBorder="1" applyAlignment="1">
      <alignment horizontal="right"/>
    </xf>
    <xf numFmtId="3" fontId="17" fillId="0" borderId="2" xfId="1" applyNumberFormat="1" applyFont="1" applyBorder="1"/>
    <xf numFmtId="3" fontId="17" fillId="2" borderId="2" xfId="1" applyNumberFormat="1" applyFont="1" applyFill="1" applyBorder="1"/>
    <xf numFmtId="0" fontId="17" fillId="0" borderId="8" xfId="1" applyFont="1" applyBorder="1" applyAlignment="1">
      <alignment horizontal="left"/>
    </xf>
    <xf numFmtId="3" fontId="15" fillId="2" borderId="8" xfId="1" applyNumberFormat="1" applyFont="1" applyFill="1" applyBorder="1"/>
    <xf numFmtId="3" fontId="15" fillId="0" borderId="8" xfId="1" applyNumberFormat="1" applyFont="1" applyBorder="1"/>
    <xf numFmtId="3" fontId="15" fillId="2" borderId="1" xfId="1" applyNumberFormat="1" applyFont="1" applyFill="1" applyBorder="1"/>
    <xf numFmtId="0" fontId="8" fillId="0" borderId="0" xfId="0" applyFont="1" applyAlignment="1">
      <alignment vertical="center"/>
    </xf>
    <xf numFmtId="41" fontId="15" fillId="0" borderId="0" xfId="41" applyFont="1" applyAlignment="1">
      <alignment vertical="center"/>
    </xf>
    <xf numFmtId="1" fontId="15" fillId="0" borderId="2" xfId="3" applyNumberFormat="1" applyFont="1" applyFill="1" applyBorder="1" applyAlignment="1"/>
    <xf numFmtId="3" fontId="15" fillId="0" borderId="4" xfId="1" applyNumberFormat="1" applyFont="1" applyBorder="1" applyAlignment="1">
      <alignment horizontal="right" vertical="top"/>
    </xf>
    <xf numFmtId="1" fontId="15" fillId="0" borderId="5" xfId="1" applyNumberFormat="1" applyFont="1" applyBorder="1" applyAlignment="1">
      <alignment horizontal="left"/>
    </xf>
    <xf numFmtId="3" fontId="15" fillId="0" borderId="4" xfId="1" applyNumberFormat="1" applyFont="1" applyBorder="1"/>
    <xf numFmtId="0" fontId="17" fillId="0" borderId="2" xfId="2" applyFont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1" fontId="17" fillId="2" borderId="2" xfId="1" applyNumberFormat="1" applyFont="1" applyFill="1" applyBorder="1" applyAlignment="1">
      <alignment horizontal="left" wrapText="1"/>
    </xf>
    <xf numFmtId="168" fontId="17" fillId="0" borderId="2" xfId="0" applyNumberFormat="1" applyFont="1" applyBorder="1" applyProtection="1">
      <protection locked="0"/>
    </xf>
    <xf numFmtId="168" fontId="17" fillId="2" borderId="2" xfId="0" applyNumberFormat="1" applyFont="1" applyFill="1" applyBorder="1" applyProtection="1">
      <protection locked="0"/>
    </xf>
    <xf numFmtId="0" fontId="17" fillId="0" borderId="7" xfId="1" applyFont="1" applyBorder="1" applyAlignment="1">
      <alignment horizontal="left"/>
    </xf>
    <xf numFmtId="0" fontId="17" fillId="0" borderId="5" xfId="1" applyFont="1" applyBorder="1" applyAlignment="1">
      <alignment horizontal="left" wrapText="1"/>
    </xf>
    <xf numFmtId="0" fontId="17" fillId="0" borderId="6" xfId="2" applyFont="1" applyBorder="1" applyAlignment="1">
      <alignment horizontal="left"/>
    </xf>
    <xf numFmtId="166" fontId="17" fillId="0" borderId="14" xfId="15" applyNumberFormat="1" applyFont="1" applyFill="1" applyBorder="1" applyAlignment="1"/>
    <xf numFmtId="1" fontId="17" fillId="2" borderId="2" xfId="3" applyNumberFormat="1" applyFont="1" applyFill="1" applyBorder="1" applyAlignment="1"/>
    <xf numFmtId="3" fontId="17" fillId="2" borderId="2" xfId="1" applyNumberFormat="1" applyFont="1" applyFill="1" applyBorder="1" applyAlignment="1">
      <alignment horizontal="right" vertical="top"/>
    </xf>
    <xf numFmtId="3" fontId="4" fillId="8" borderId="13" xfId="1" applyNumberFormat="1" applyFont="1" applyFill="1" applyBorder="1" applyAlignment="1">
      <alignment horizontal="center" vertical="top" wrapText="1"/>
    </xf>
    <xf numFmtId="0" fontId="17" fillId="0" borderId="16" xfId="0" applyFont="1" applyBorder="1" applyAlignment="1">
      <alignment horizontal="right"/>
    </xf>
    <xf numFmtId="0" fontId="17" fillId="0" borderId="8" xfId="0" applyFont="1" applyBorder="1" applyAlignment="1">
      <alignment horizontal="left" wrapText="1"/>
    </xf>
    <xf numFmtId="49" fontId="17" fillId="2" borderId="8" xfId="1" applyNumberFormat="1" applyFont="1" applyFill="1" applyBorder="1" applyAlignment="1">
      <alignment horizontal="left"/>
    </xf>
    <xf numFmtId="0" fontId="17" fillId="0" borderId="8" xfId="1" applyFont="1" applyBorder="1" applyAlignment="1">
      <alignment horizontal="left" wrapText="1"/>
    </xf>
    <xf numFmtId="1" fontId="15" fillId="2" borderId="8" xfId="1" applyNumberFormat="1" applyFont="1" applyFill="1" applyBorder="1" applyAlignment="1">
      <alignment horizontal="left"/>
    </xf>
    <xf numFmtId="0" fontId="17" fillId="2" borderId="8" xfId="1" applyFont="1" applyFill="1" applyBorder="1" applyAlignment="1">
      <alignment horizontal="left"/>
    </xf>
    <xf numFmtId="1" fontId="15" fillId="2" borderId="8" xfId="3" applyNumberFormat="1" applyFont="1" applyFill="1" applyBorder="1" applyAlignment="1"/>
    <xf numFmtId="3" fontId="17" fillId="0" borderId="8" xfId="1" applyNumberFormat="1" applyFont="1" applyBorder="1"/>
    <xf numFmtId="3" fontId="17" fillId="0" borderId="8" xfId="1" applyNumberFormat="1" applyFont="1" applyBorder="1" applyAlignment="1">
      <alignment horizontal="right" vertical="top"/>
    </xf>
    <xf numFmtId="0" fontId="3" fillId="2" borderId="8" xfId="1" applyFill="1" applyBorder="1" applyAlignment="1">
      <alignment horizontal="left"/>
    </xf>
    <xf numFmtId="0" fontId="17" fillId="0" borderId="2" xfId="0" applyFont="1" applyBorder="1" applyAlignment="1">
      <alignment horizontal="right"/>
    </xf>
    <xf numFmtId="0" fontId="17" fillId="0" borderId="2" xfId="0" applyFont="1" applyBorder="1"/>
    <xf numFmtId="0" fontId="17" fillId="0" borderId="4" xfId="0" applyFont="1" applyBorder="1" applyAlignment="1">
      <alignment horizontal="right"/>
    </xf>
    <xf numFmtId="0" fontId="18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wrapText="1"/>
    </xf>
    <xf numFmtId="0" fontId="20" fillId="9" borderId="19" xfId="1" applyFont="1" applyFill="1" applyBorder="1" applyAlignment="1">
      <alignment horizontal="right" vertical="center" wrapText="1"/>
    </xf>
    <xf numFmtId="0" fontId="20" fillId="9" borderId="20" xfId="1" applyFont="1" applyFill="1" applyBorder="1" applyAlignment="1">
      <alignment horizontal="center" vertical="center" wrapText="1"/>
    </xf>
    <xf numFmtId="167" fontId="20" fillId="9" borderId="20" xfId="1" applyNumberFormat="1" applyFont="1" applyFill="1" applyBorder="1" applyAlignment="1">
      <alignment horizontal="left" vertical="center" wrapText="1"/>
    </xf>
    <xf numFmtId="0" fontId="20" fillId="9" borderId="20" xfId="1" applyFont="1" applyFill="1" applyBorder="1" applyAlignment="1">
      <alignment horizontal="center" wrapText="1"/>
    </xf>
    <xf numFmtId="1" fontId="20" fillId="9" borderId="20" xfId="1" applyNumberFormat="1" applyFont="1" applyFill="1" applyBorder="1" applyAlignment="1">
      <alignment horizontal="center" vertical="center" wrapText="1"/>
    </xf>
    <xf numFmtId="0" fontId="20" fillId="9" borderId="21" xfId="1" applyFont="1" applyFill="1" applyBorder="1" applyAlignment="1">
      <alignment horizontal="center" vertical="center" wrapText="1"/>
    </xf>
    <xf numFmtId="3" fontId="20" fillId="9" borderId="20" xfId="1" applyNumberFormat="1" applyFont="1" applyFill="1" applyBorder="1" applyAlignment="1">
      <alignment horizontal="center" vertical="center" wrapText="1"/>
    </xf>
    <xf numFmtId="3" fontId="20" fillId="10" borderId="20" xfId="1" applyNumberFormat="1" applyFont="1" applyFill="1" applyBorder="1" applyAlignment="1">
      <alignment horizontal="center" vertical="top" wrapText="1"/>
    </xf>
    <xf numFmtId="0" fontId="20" fillId="9" borderId="22" xfId="1" applyFont="1" applyFill="1" applyBorder="1" applyAlignment="1">
      <alignment horizontal="center" vertical="center" wrapText="1"/>
    </xf>
    <xf numFmtId="0" fontId="19" fillId="11" borderId="0" xfId="1" applyFont="1" applyFill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23" xfId="0" applyFont="1" applyBorder="1" applyAlignment="1">
      <alignment horizontal="right"/>
    </xf>
    <xf numFmtId="0" fontId="23" fillId="0" borderId="18" xfId="0" applyFont="1" applyBorder="1" applyAlignment="1">
      <alignment horizontal="left" wrapText="1"/>
    </xf>
    <xf numFmtId="49" fontId="23" fillId="11" borderId="18" xfId="1" applyNumberFormat="1" applyFont="1" applyFill="1" applyBorder="1" applyAlignment="1">
      <alignment horizontal="left"/>
    </xf>
    <xf numFmtId="0" fontId="23" fillId="0" borderId="18" xfId="1" applyFont="1" applyBorder="1" applyAlignment="1">
      <alignment horizontal="left"/>
    </xf>
    <xf numFmtId="0" fontId="23" fillId="0" borderId="18" xfId="1" applyFont="1" applyBorder="1" applyAlignment="1">
      <alignment horizontal="left" wrapText="1"/>
    </xf>
    <xf numFmtId="0" fontId="23" fillId="0" borderId="24" xfId="0" applyFont="1" applyBorder="1"/>
    <xf numFmtId="0" fontId="23" fillId="0" borderId="25" xfId="1" applyFont="1" applyBorder="1" applyAlignment="1">
      <alignment horizontal="left" wrapText="1"/>
    </xf>
    <xf numFmtId="1" fontId="22" fillId="11" borderId="26" xfId="1" applyNumberFormat="1" applyFont="1" applyFill="1" applyBorder="1" applyAlignment="1">
      <alignment horizontal="left"/>
    </xf>
    <xf numFmtId="0" fontId="23" fillId="11" borderId="27" xfId="1" applyFont="1" applyFill="1" applyBorder="1" applyAlignment="1">
      <alignment horizontal="left"/>
    </xf>
    <xf numFmtId="3" fontId="22" fillId="11" borderId="18" xfId="1" applyNumberFormat="1" applyFont="1" applyFill="1" applyBorder="1"/>
    <xf numFmtId="3" fontId="23" fillId="0" borderId="18" xfId="1" applyNumberFormat="1" applyFont="1" applyBorder="1" applyAlignment="1">
      <alignment horizontal="right" vertical="top"/>
    </xf>
    <xf numFmtId="0" fontId="23" fillId="11" borderId="18" xfId="1" applyFont="1" applyFill="1" applyBorder="1" applyAlignment="1">
      <alignment horizontal="left"/>
    </xf>
    <xf numFmtId="0" fontId="19" fillId="11" borderId="0" xfId="1" applyFont="1" applyFill="1" applyAlignment="1">
      <alignment horizontal="left"/>
    </xf>
    <xf numFmtId="0" fontId="19" fillId="0" borderId="0" xfId="1" applyFont="1" applyAlignment="1">
      <alignment horizontal="left"/>
    </xf>
    <xf numFmtId="0" fontId="21" fillId="0" borderId="0" xfId="0" applyFont="1"/>
    <xf numFmtId="0" fontId="23" fillId="0" borderId="22" xfId="1" applyFont="1" applyBorder="1" applyAlignment="1">
      <alignment horizontal="left" wrapText="1"/>
    </xf>
    <xf numFmtId="0" fontId="23" fillId="0" borderId="23" xfId="0" applyFont="1" applyBorder="1" applyAlignment="1">
      <alignment horizontal="right"/>
    </xf>
    <xf numFmtId="0" fontId="24" fillId="11" borderId="22" xfId="2" applyFont="1" applyFill="1" applyBorder="1" applyAlignment="1">
      <alignment horizontal="left"/>
    </xf>
    <xf numFmtId="0" fontId="25" fillId="11" borderId="22" xfId="1" applyFont="1" applyFill="1" applyBorder="1" applyAlignment="1">
      <alignment horizontal="left" wrapText="1"/>
    </xf>
    <xf numFmtId="0" fontId="23" fillId="0" borderId="28" xfId="1" applyFont="1" applyBorder="1" applyAlignment="1">
      <alignment horizontal="left"/>
    </xf>
    <xf numFmtId="49" fontId="23" fillId="0" borderId="22" xfId="1" applyNumberFormat="1" applyFont="1" applyBorder="1" applyAlignment="1">
      <alignment horizontal="left"/>
    </xf>
    <xf numFmtId="0" fontId="23" fillId="0" borderId="22" xfId="1" applyFont="1" applyBorder="1" applyAlignment="1">
      <alignment horizontal="left"/>
    </xf>
    <xf numFmtId="0" fontId="26" fillId="0" borderId="22" xfId="0" applyFont="1" applyBorder="1"/>
    <xf numFmtId="0" fontId="27" fillId="11" borderId="22" xfId="0" applyFont="1" applyFill="1" applyBorder="1"/>
    <xf numFmtId="1" fontId="22" fillId="0" borderId="29" xfId="1" applyNumberFormat="1" applyFont="1" applyBorder="1" applyAlignment="1">
      <alignment horizontal="left"/>
    </xf>
    <xf numFmtId="0" fontId="28" fillId="0" borderId="0" xfId="1" applyFont="1" applyAlignment="1">
      <alignment horizontal="left"/>
    </xf>
    <xf numFmtId="0" fontId="28" fillId="12" borderId="0" xfId="1" applyFont="1" applyFill="1" applyAlignment="1">
      <alignment horizontal="left"/>
    </xf>
    <xf numFmtId="0" fontId="29" fillId="12" borderId="0" xfId="0" applyFont="1" applyFill="1"/>
    <xf numFmtId="0" fontId="26" fillId="0" borderId="30" xfId="0" applyFont="1" applyBorder="1"/>
    <xf numFmtId="0" fontId="23" fillId="11" borderId="22" xfId="1" applyFont="1" applyFill="1" applyBorder="1" applyAlignment="1">
      <alignment horizontal="left" wrapText="1"/>
    </xf>
    <xf numFmtId="0" fontId="27" fillId="0" borderId="28" xfId="0" applyFont="1" applyBorder="1"/>
    <xf numFmtId="0" fontId="27" fillId="0" borderId="22" xfId="0" applyFont="1" applyBorder="1"/>
    <xf numFmtId="0" fontId="27" fillId="0" borderId="31" xfId="0" applyFont="1" applyBorder="1"/>
    <xf numFmtId="0" fontId="23" fillId="11" borderId="22" xfId="1" applyFont="1" applyFill="1" applyBorder="1" applyAlignment="1">
      <alignment horizontal="left"/>
    </xf>
    <xf numFmtId="0" fontId="22" fillId="0" borderId="33" xfId="0" applyFont="1" applyBorder="1" applyAlignment="1">
      <alignment horizontal="right"/>
    </xf>
    <xf numFmtId="49" fontId="23" fillId="0" borderId="33" xfId="1" applyNumberFormat="1" applyFont="1" applyBorder="1" applyAlignment="1">
      <alignment horizontal="left"/>
    </xf>
    <xf numFmtId="0" fontId="23" fillId="0" borderId="33" xfId="1" applyFont="1" applyBorder="1" applyAlignment="1">
      <alignment horizontal="left"/>
    </xf>
    <xf numFmtId="0" fontId="23" fillId="0" borderId="36" xfId="1" applyFont="1" applyBorder="1" applyAlignment="1">
      <alignment horizontal="left"/>
    </xf>
    <xf numFmtId="0" fontId="19" fillId="0" borderId="36" xfId="1" applyFont="1" applyBorder="1" applyAlignment="1">
      <alignment horizontal="left"/>
    </xf>
    <xf numFmtId="0" fontId="23" fillId="0" borderId="33" xfId="0" applyFont="1" applyBorder="1"/>
    <xf numFmtId="0" fontId="27" fillId="0" borderId="33" xfId="0" applyFont="1" applyBorder="1"/>
    <xf numFmtId="3" fontId="17" fillId="0" borderId="2" xfId="1" applyNumberFormat="1" applyFont="1" applyBorder="1" applyAlignment="1">
      <alignment horizontal="left" vertical="top"/>
    </xf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0" xfId="0" applyFont="1"/>
    <xf numFmtId="0" fontId="30" fillId="0" borderId="2" xfId="0" applyFont="1" applyBorder="1"/>
    <xf numFmtId="0" fontId="30" fillId="0" borderId="2" xfId="0" applyFont="1" applyBorder="1" applyAlignment="1">
      <alignment vertical="center"/>
    </xf>
    <xf numFmtId="0" fontId="23" fillId="0" borderId="37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3" fillId="0" borderId="2" xfId="0" applyFont="1" applyBorder="1" applyAlignment="1">
      <alignment horizontal="left" wrapText="1"/>
    </xf>
    <xf numFmtId="49" fontId="23" fillId="11" borderId="2" xfId="1" applyNumberFormat="1" applyFont="1" applyFill="1" applyBorder="1" applyAlignment="1">
      <alignment horizontal="left"/>
    </xf>
    <xf numFmtId="0" fontId="23" fillId="0" borderId="2" xfId="1" applyFont="1" applyBorder="1" applyAlignment="1">
      <alignment horizontal="left"/>
    </xf>
    <xf numFmtId="0" fontId="23" fillId="0" borderId="2" xfId="1" applyFont="1" applyBorder="1" applyAlignment="1">
      <alignment horizontal="left" wrapText="1"/>
    </xf>
    <xf numFmtId="0" fontId="24" fillId="11" borderId="2" xfId="2" applyFont="1" applyFill="1" applyBorder="1" applyAlignment="1">
      <alignment horizontal="left"/>
    </xf>
    <xf numFmtId="0" fontId="25" fillId="11" borderId="2" xfId="1" applyFont="1" applyFill="1" applyBorder="1" applyAlignment="1">
      <alignment horizontal="left" wrapText="1"/>
    </xf>
    <xf numFmtId="1" fontId="22" fillId="11" borderId="2" xfId="1" applyNumberFormat="1" applyFont="1" applyFill="1" applyBorder="1" applyAlignment="1">
      <alignment horizontal="left"/>
    </xf>
    <xf numFmtId="0" fontId="23" fillId="11" borderId="2" xfId="1" applyFont="1" applyFill="1" applyBorder="1" applyAlignment="1">
      <alignment horizontal="left"/>
    </xf>
    <xf numFmtId="3" fontId="22" fillId="11" borderId="2" xfId="1" applyNumberFormat="1" applyFont="1" applyFill="1" applyBorder="1"/>
    <xf numFmtId="3" fontId="23" fillId="0" borderId="2" xfId="1" applyNumberFormat="1" applyFont="1" applyBorder="1" applyAlignment="1">
      <alignment horizontal="right" vertical="top"/>
    </xf>
    <xf numFmtId="0" fontId="19" fillId="11" borderId="2" xfId="1" applyFont="1" applyFill="1" applyBorder="1" applyAlignment="1">
      <alignment horizontal="left"/>
    </xf>
    <xf numFmtId="0" fontId="23" fillId="0" borderId="26" xfId="0" applyFont="1" applyBorder="1" applyAlignment="1">
      <alignment horizontal="left" wrapText="1"/>
    </xf>
    <xf numFmtId="1" fontId="22" fillId="11" borderId="29" xfId="1" applyNumberFormat="1" applyFont="1" applyFill="1" applyBorder="1" applyAlignment="1">
      <alignment horizontal="left"/>
    </xf>
    <xf numFmtId="3" fontId="22" fillId="11" borderId="26" xfId="1" applyNumberFormat="1" applyFont="1" applyFill="1" applyBorder="1"/>
    <xf numFmtId="0" fontId="19" fillId="11" borderId="18" xfId="1" applyFont="1" applyFill="1" applyBorder="1" applyAlignment="1">
      <alignment horizontal="left"/>
    </xf>
    <xf numFmtId="3" fontId="22" fillId="0" borderId="29" xfId="1" applyNumberFormat="1" applyFont="1" applyBorder="1"/>
    <xf numFmtId="3" fontId="20" fillId="0" borderId="20" xfId="1" applyNumberFormat="1" applyFont="1" applyBorder="1" applyAlignment="1">
      <alignment horizontal="center" vertical="top" wrapText="1"/>
    </xf>
    <xf numFmtId="0" fontId="20" fillId="9" borderId="32" xfId="1" applyFont="1" applyFill="1" applyBorder="1" applyAlignment="1">
      <alignment horizontal="center" vertical="center" wrapText="1"/>
    </xf>
    <xf numFmtId="0" fontId="22" fillId="0" borderId="38" xfId="0" applyFont="1" applyBorder="1" applyAlignment="1">
      <alignment horizontal="right"/>
    </xf>
    <xf numFmtId="0" fontId="23" fillId="0" borderId="38" xfId="0" applyFont="1" applyBorder="1" applyAlignment="1">
      <alignment horizontal="left" wrapText="1"/>
    </xf>
    <xf numFmtId="49" fontId="23" fillId="0" borderId="38" xfId="1" applyNumberFormat="1" applyFont="1" applyBorder="1" applyAlignment="1">
      <alignment horizontal="left"/>
    </xf>
    <xf numFmtId="0" fontId="23" fillId="0" borderId="38" xfId="1" applyFont="1" applyBorder="1" applyAlignment="1">
      <alignment horizontal="left"/>
    </xf>
    <xf numFmtId="0" fontId="23" fillId="0" borderId="38" xfId="1" applyFont="1" applyBorder="1" applyAlignment="1">
      <alignment horizontal="left" wrapText="1"/>
    </xf>
    <xf numFmtId="0" fontId="23" fillId="0" borderId="38" xfId="2" applyFont="1" applyBorder="1" applyAlignment="1">
      <alignment horizontal="left"/>
    </xf>
    <xf numFmtId="165" fontId="23" fillId="0" borderId="34" xfId="41" applyNumberFormat="1" applyFont="1" applyFill="1" applyBorder="1" applyAlignment="1">
      <alignment horizontal="left" vertical="top"/>
    </xf>
    <xf numFmtId="0" fontId="23" fillId="0" borderId="34" xfId="1" applyFont="1" applyBorder="1" applyAlignment="1">
      <alignment horizontal="left"/>
    </xf>
    <xf numFmtId="0" fontId="19" fillId="0" borderId="34" xfId="1" applyFont="1" applyBorder="1" applyAlignment="1">
      <alignment horizontal="left"/>
    </xf>
    <xf numFmtId="0" fontId="23" fillId="0" borderId="33" xfId="0" applyFont="1" applyBorder="1" applyAlignment="1">
      <alignment horizontal="left" wrapText="1"/>
    </xf>
    <xf numFmtId="0" fontId="23" fillId="0" borderId="33" xfId="1" applyFont="1" applyBorder="1" applyAlignment="1">
      <alignment horizontal="left" wrapText="1"/>
    </xf>
    <xf numFmtId="0" fontId="23" fillId="0" borderId="33" xfId="2" applyFont="1" applyBorder="1" applyAlignment="1">
      <alignment horizontal="left"/>
    </xf>
    <xf numFmtId="0" fontId="23" fillId="0" borderId="33" xfId="0" applyFont="1" applyBorder="1" applyAlignment="1">
      <alignment vertical="center" wrapText="1"/>
    </xf>
    <xf numFmtId="49" fontId="23" fillId="0" borderId="33" xfId="0" applyNumberFormat="1" applyFont="1" applyBorder="1"/>
    <xf numFmtId="0" fontId="23" fillId="0" borderId="33" xfId="0" applyFont="1" applyBorder="1" applyAlignment="1">
      <alignment horizontal="right"/>
    </xf>
    <xf numFmtId="0" fontId="33" fillId="0" borderId="0" xfId="0" applyFont="1"/>
    <xf numFmtId="0" fontId="30" fillId="0" borderId="0" xfId="0" applyFont="1"/>
    <xf numFmtId="0" fontId="19" fillId="0" borderId="40" xfId="1" applyFont="1" applyBorder="1" applyAlignment="1">
      <alignment horizontal="left"/>
    </xf>
    <xf numFmtId="0" fontId="19" fillId="0" borderId="39" xfId="1" applyFont="1" applyBorder="1" applyAlignment="1">
      <alignment horizontal="left"/>
    </xf>
    <xf numFmtId="0" fontId="23" fillId="0" borderId="33" xfId="0" applyFont="1" applyBorder="1" applyAlignment="1">
      <alignment horizontal="left"/>
    </xf>
    <xf numFmtId="1" fontId="23" fillId="0" borderId="33" xfId="1" applyNumberFormat="1" applyFont="1" applyBorder="1" applyAlignment="1">
      <alignment horizontal="left" wrapText="1"/>
    </xf>
    <xf numFmtId="165" fontId="23" fillId="0" borderId="35" xfId="41" applyNumberFormat="1" applyFont="1" applyFill="1" applyBorder="1" applyAlignment="1">
      <alignment horizontal="left" vertical="top"/>
    </xf>
    <xf numFmtId="0" fontId="23" fillId="12" borderId="36" xfId="1" applyFont="1" applyFill="1" applyBorder="1" applyAlignment="1">
      <alignment horizontal="left"/>
    </xf>
    <xf numFmtId="0" fontId="35" fillId="0" borderId="33" xfId="1" applyFont="1" applyBorder="1" applyAlignment="1">
      <alignment horizontal="left"/>
    </xf>
    <xf numFmtId="0" fontId="35" fillId="0" borderId="33" xfId="0" applyFont="1" applyBorder="1"/>
    <xf numFmtId="49" fontId="35" fillId="0" borderId="33" xfId="0" applyNumberFormat="1" applyFont="1" applyBorder="1"/>
    <xf numFmtId="0" fontId="37" fillId="11" borderId="36" xfId="1" applyFont="1" applyFill="1" applyBorder="1" applyAlignment="1">
      <alignment horizontal="left"/>
    </xf>
    <xf numFmtId="0" fontId="36" fillId="11" borderId="36" xfId="1" applyFont="1" applyFill="1" applyBorder="1" applyAlignment="1">
      <alignment horizontal="left"/>
    </xf>
    <xf numFmtId="0" fontId="35" fillId="11" borderId="36" xfId="1" applyFont="1" applyFill="1" applyBorder="1" applyAlignment="1">
      <alignment horizontal="left"/>
    </xf>
    <xf numFmtId="1" fontId="3" fillId="5" borderId="2" xfId="3" applyNumberFormat="1" applyFont="1" applyFill="1" applyBorder="1" applyAlignment="1"/>
    <xf numFmtId="3" fontId="3" fillId="5" borderId="2" xfId="1" applyNumberFormat="1" applyFill="1" applyBorder="1"/>
    <xf numFmtId="3" fontId="3" fillId="5" borderId="2" xfId="1" applyNumberFormat="1" applyFill="1" applyBorder="1" applyAlignment="1">
      <alignment horizontal="right" vertical="top"/>
    </xf>
    <xf numFmtId="0" fontId="3" fillId="5" borderId="2" xfId="1" applyFill="1" applyBorder="1" applyAlignment="1">
      <alignment horizontal="left"/>
    </xf>
    <xf numFmtId="0" fontId="20" fillId="0" borderId="45" xfId="1" applyFont="1" applyBorder="1" applyAlignment="1">
      <alignment horizontal="right" vertical="center" wrapText="1"/>
    </xf>
    <xf numFmtId="0" fontId="20" fillId="0" borderId="32" xfId="1" applyFont="1" applyBorder="1" applyAlignment="1">
      <alignment horizontal="center" vertical="center" wrapText="1"/>
    </xf>
    <xf numFmtId="3" fontId="20" fillId="0" borderId="32" xfId="1" applyNumberFormat="1" applyFont="1" applyBorder="1" applyAlignment="1">
      <alignment horizontal="center" vertical="center" wrapText="1"/>
    </xf>
    <xf numFmtId="3" fontId="20" fillId="0" borderId="32" xfId="1" applyNumberFormat="1" applyFont="1" applyBorder="1" applyAlignment="1">
      <alignment horizontal="center" vertical="top" wrapText="1"/>
    </xf>
    <xf numFmtId="0" fontId="20" fillId="0" borderId="18" xfId="1" applyFont="1" applyBorder="1" applyAlignment="1">
      <alignment horizontal="center" vertical="center" wrapText="1"/>
    </xf>
    <xf numFmtId="3" fontId="22" fillId="0" borderId="48" xfId="1" applyNumberFormat="1" applyFont="1" applyBorder="1"/>
    <xf numFmtId="0" fontId="20" fillId="13" borderId="47" xfId="1" applyFont="1" applyFill="1" applyBorder="1" applyAlignment="1">
      <alignment horizontal="right" vertical="center" wrapText="1"/>
    </xf>
    <xf numFmtId="0" fontId="19" fillId="14" borderId="0" xfId="1" applyFont="1" applyFill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top" wrapText="1"/>
    </xf>
    <xf numFmtId="0" fontId="2" fillId="5" borderId="17" xfId="0" applyFont="1" applyFill="1" applyBorder="1" applyAlignment="1">
      <alignment horizontal="center" vertical="top"/>
    </xf>
    <xf numFmtId="0" fontId="0" fillId="5" borderId="17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5" borderId="41" xfId="1" applyFont="1" applyFill="1" applyBorder="1" applyAlignment="1">
      <alignment horizontal="left" vertical="top" wrapText="1"/>
    </xf>
    <xf numFmtId="0" fontId="38" fillId="5" borderId="42" xfId="0" applyFont="1" applyFill="1" applyBorder="1" applyAlignment="1">
      <alignment horizontal="left" vertical="top" wrapText="1"/>
    </xf>
    <xf numFmtId="0" fontId="38" fillId="5" borderId="43" xfId="0" applyFont="1" applyFill="1" applyBorder="1" applyAlignment="1">
      <alignment horizontal="left" vertical="top" wrapText="1"/>
    </xf>
    <xf numFmtId="0" fontId="8" fillId="5" borderId="42" xfId="0" applyFont="1" applyFill="1" applyBorder="1"/>
    <xf numFmtId="0" fontId="2" fillId="5" borderId="42" xfId="0" applyFont="1" applyFill="1" applyBorder="1"/>
    <xf numFmtId="0" fontId="2" fillId="5" borderId="44" xfId="0" applyFont="1" applyFill="1" applyBorder="1"/>
    <xf numFmtId="0" fontId="0" fillId="5" borderId="44" xfId="0" applyFill="1" applyBorder="1"/>
    <xf numFmtId="0" fontId="20" fillId="5" borderId="46" xfId="1" applyFont="1" applyFill="1" applyBorder="1" applyAlignment="1">
      <alignment horizontal="center" vertical="center" wrapText="1"/>
    </xf>
    <xf numFmtId="0" fontId="0" fillId="5" borderId="47" xfId="0" applyFill="1" applyBorder="1" applyAlignment="1">
      <alignment wrapText="1"/>
    </xf>
    <xf numFmtId="0" fontId="17" fillId="5" borderId="0" xfId="0" applyFont="1" applyFill="1" applyAlignment="1">
      <alignment horizontal="left" wrapText="1"/>
    </xf>
    <xf numFmtId="0" fontId="0" fillId="5" borderId="0" xfId="0" applyFill="1" applyAlignment="1">
      <alignment wrapText="1"/>
    </xf>
    <xf numFmtId="0" fontId="34" fillId="5" borderId="33" xfId="0" applyFont="1" applyFill="1" applyBorder="1" applyAlignment="1">
      <alignment horizontal="left" vertical="top"/>
    </xf>
    <xf numFmtId="0" fontId="0" fillId="5" borderId="33" xfId="0" applyFill="1" applyBorder="1" applyAlignment="1">
      <alignment horizontal="left" vertical="top"/>
    </xf>
    <xf numFmtId="0" fontId="20" fillId="13" borderId="0" xfId="1" applyFont="1" applyFill="1" applyAlignment="1">
      <alignment horizontal="left" vertical="top" wrapText="1"/>
    </xf>
    <xf numFmtId="0" fontId="0" fillId="5" borderId="0" xfId="0" applyFill="1" applyAlignment="1">
      <alignment horizontal="left" vertical="top" wrapText="1"/>
    </xf>
    <xf numFmtId="1" fontId="22" fillId="0" borderId="38" xfId="1" applyNumberFormat="1" applyFont="1" applyBorder="1" applyAlignment="1">
      <alignment horizontal="left"/>
    </xf>
    <xf numFmtId="1" fontId="22" fillId="0" borderId="33" xfId="1" applyNumberFormat="1" applyFont="1" applyBorder="1" applyAlignment="1">
      <alignment horizontal="left"/>
    </xf>
    <xf numFmtId="1" fontId="40" fillId="0" borderId="33" xfId="1" applyNumberFormat="1" applyFont="1" applyBorder="1" applyAlignment="1">
      <alignment horizontal="left"/>
    </xf>
  </cellXfs>
  <cellStyles count="42">
    <cellStyle name="Comma [0]" xfId="41" builtinId="6"/>
    <cellStyle name="Comma 2" xfId="3" xr:uid="{00000000-0005-0000-0000-000001000000}"/>
    <cellStyle name="Comma 2 2" xfId="6" xr:uid="{00000000-0005-0000-0000-000002000000}"/>
    <cellStyle name="Comma 2 2 2" xfId="15" xr:uid="{1EA0E79E-AEF5-45EA-86B1-9E6E572451D1}"/>
    <cellStyle name="Comma 2 2 2 2" xfId="40" xr:uid="{0D98D57C-C666-4AA3-A9AF-206F1B4600CF}"/>
    <cellStyle name="Comma 2 2 2 3" xfId="32" xr:uid="{28664314-BB60-4D56-9804-EBD2C4A63941}"/>
    <cellStyle name="Comma 2 2 3" xfId="35" xr:uid="{6681A67D-FB30-46DF-91C9-AB981C89DF37}"/>
    <cellStyle name="Comma 2 2 4" xfId="27" xr:uid="{5CBE483C-7449-4E4C-B221-834C74C7B8C1}"/>
    <cellStyle name="Comma 2 3" xfId="17" xr:uid="{12E2C705-4C6D-4158-877F-FCCB58FA0065}"/>
    <cellStyle name="Comma 2 3 2" xfId="37" xr:uid="{3A46E296-ACEA-4D33-A11A-03D3E0688699}"/>
    <cellStyle name="Comma 2 3 3" xfId="29" xr:uid="{6034CEDB-3450-42C7-826A-195FB3089F7D}"/>
    <cellStyle name="Comma 2 4" xfId="19" xr:uid="{6BE164EC-76B0-4963-9723-CBDB92C3961A}"/>
    <cellStyle name="Comma 2 4 2" xfId="22" xr:uid="{20528C7B-C0E4-4EAA-B5FC-2617C932D3DF}"/>
    <cellStyle name="Comma 2 5" xfId="11" xr:uid="{790A3B9E-F1F1-448B-85A6-A04C94FB902A}"/>
    <cellStyle name="Comma 3" xfId="4" xr:uid="{00000000-0005-0000-0000-000003000000}"/>
    <cellStyle name="Comma 3 2" xfId="5" xr:uid="{00000000-0005-0000-0000-000004000000}"/>
    <cellStyle name="Comma 3 2 2" xfId="31" xr:uid="{557F5EF6-4112-4322-A398-FB197FACB709}"/>
    <cellStyle name="Comma 3 2 2 2" xfId="39" xr:uid="{E55DDBF2-3F03-4392-9E92-3982FC1ECFC5}"/>
    <cellStyle name="Comma 3 2 3" xfId="34" xr:uid="{566BA388-EBE4-48D8-B885-DF4E6A4811B5}"/>
    <cellStyle name="Comma 3 2 4" xfId="26" xr:uid="{28CBDECF-2643-4410-A5AB-021BDA20CF6B}"/>
    <cellStyle name="Comma 3 3" xfId="12" xr:uid="{9C54DAF8-7765-4530-93AE-077DC05DC401}"/>
    <cellStyle name="Comma 3 3 2" xfId="36" xr:uid="{1FFCC970-7312-4294-BF00-608E2A4DD0A5}"/>
    <cellStyle name="Comma 3 3 3" xfId="28" xr:uid="{EB16C57D-7BC8-4781-9D0A-FFDB71FC2644}"/>
    <cellStyle name="Comma 3 4" xfId="21" xr:uid="{76202EA4-F2D3-4E3D-AC5E-1CBD80A0E277}"/>
    <cellStyle name="Comma 4" xfId="7" xr:uid="{00000000-0005-0000-0000-000005000000}"/>
    <cellStyle name="Comma 4 2" xfId="13" xr:uid="{B804ED5D-CEF4-4CEA-92DF-A8D3EA669FC4}"/>
    <cellStyle name="Comma 4 2 2" xfId="38" xr:uid="{496F205B-8B34-4557-B7C5-CD513E96BCDD}"/>
    <cellStyle name="Comma 4 3" xfId="30" xr:uid="{CD1BC737-E757-47A6-BDD8-3921C60CF0C4}"/>
    <cellStyle name="Comma 5" xfId="14" xr:uid="{1A30D99E-E736-467E-AA8B-BE170A6A3B27}"/>
    <cellStyle name="Comma 5 2" xfId="33" xr:uid="{F8BFBB9F-38F7-4207-9D38-0B11F984323A}"/>
    <cellStyle name="Comma 6" xfId="16" xr:uid="{60C07E45-082A-4D74-A379-B159B53879DC}"/>
    <cellStyle name="Comma 6 2" xfId="25" xr:uid="{DD6EE38F-ADC6-467F-A3FB-CCCC2D082BF4}"/>
    <cellStyle name="Comma 7" xfId="18" xr:uid="{F8213B4D-B564-45A0-90A1-0E7BB4888483}"/>
    <cellStyle name="Comma 8" xfId="10" xr:uid="{CC2CBE8E-45CF-4C09-A8D0-F23A9A40D0CC}"/>
    <cellStyle name="Currency 2" xfId="24" xr:uid="{E7CF0596-FA08-40FF-9917-3FCB5D71E883}"/>
    <cellStyle name="Currency 3" xfId="23" xr:uid="{A58B911B-D163-45A5-BF37-F536F4709805}"/>
    <cellStyle name="Currency 4" xfId="20" xr:uid="{3544476D-7530-4716-9219-D8A9BD147A0C}"/>
    <cellStyle name="Hyperlink 2" xfId="8" xr:uid="{B8510D33-C441-4A42-A8A9-629D5ACAB422}"/>
    <cellStyle name="Normal" xfId="0" builtinId="0"/>
    <cellStyle name="Normal 2" xfId="1" xr:uid="{00000000-0005-0000-0000-000007000000}"/>
    <cellStyle name="Normal 2 2" xfId="9" xr:uid="{79299CED-A5EA-4111-BECB-BAF055ED6736}"/>
    <cellStyle name="Normal 3" xfId="2" xr:uid="{00000000-0005-0000-0000-000008000000}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1" defaultTableStyle="TableStyleMedium2" defaultPivotStyle="PivotStyleLight16">
    <tableStyle name="Invisible" pivot="0" table="0" count="0" xr9:uid="{0D6CAF19-18C9-46EF-A717-EDD247FEF6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B296-5F44-40B7-9D70-8E63F8605B1F}">
  <dimension ref="A1:IM45"/>
  <sheetViews>
    <sheetView topLeftCell="A16" zoomScale="90" zoomScaleNormal="90" workbookViewId="0">
      <selection activeCell="B14" sqref="B14:J14"/>
    </sheetView>
  </sheetViews>
  <sheetFormatPr defaultColWidth="9.1796875" defaultRowHeight="13"/>
  <cols>
    <col min="1" max="1" width="7" style="52" customWidth="1"/>
    <col min="2" max="2" width="9" style="9" customWidth="1"/>
    <col min="3" max="3" width="12" style="12" customWidth="1"/>
    <col min="4" max="4" width="34.1796875" style="9" customWidth="1"/>
    <col min="5" max="5" width="10.26953125" style="9" customWidth="1"/>
    <col min="6" max="6" width="13" style="9" customWidth="1"/>
    <col min="7" max="7" width="16" style="9" customWidth="1"/>
    <col min="8" max="8" width="30.7265625" style="53" customWidth="1"/>
    <col min="9" max="9" width="13" style="9" bestFit="1" customWidth="1"/>
    <col min="10" max="10" width="16.08984375" style="9" customWidth="1"/>
    <col min="11" max="11" width="11.81640625" style="9" hidden="1" customWidth="1"/>
    <col min="12" max="12" width="9.7265625" style="9" hidden="1" customWidth="1"/>
    <col min="13" max="13" width="9.1796875" style="9" bestFit="1"/>
    <col min="14" max="14" width="36.453125" style="9" hidden="1" customWidth="1"/>
    <col min="15" max="16" width="13" style="9" hidden="1" customWidth="1"/>
    <col min="17" max="17" width="14.1796875" style="15" hidden="1" customWidth="1"/>
    <col min="18" max="19" width="13" style="15" hidden="1" customWidth="1"/>
    <col min="20" max="20" width="18.1796875" style="15" customWidth="1"/>
    <col min="21" max="21" width="16.81640625" style="9" customWidth="1"/>
    <col min="22" max="22" width="11.7265625" style="9" hidden="1" customWidth="1"/>
    <col min="23" max="23" width="23.1796875" style="9" customWidth="1"/>
    <col min="24" max="24" width="9.1796875" style="54"/>
    <col min="25" max="25" width="33.54296875" style="54" bestFit="1" customWidth="1"/>
    <col min="26" max="58" width="9.1796875" style="54"/>
    <col min="59" max="16384" width="9.1796875" style="9"/>
  </cols>
  <sheetData>
    <row r="1" spans="1:247" ht="13.5" thickBot="1">
      <c r="A1" s="69" t="s">
        <v>0</v>
      </c>
      <c r="B1" s="70"/>
      <c r="C1" s="70"/>
      <c r="D1" s="71"/>
      <c r="E1" s="2"/>
      <c r="F1" s="2"/>
      <c r="G1" s="8"/>
      <c r="H1" s="3"/>
      <c r="I1" s="2"/>
      <c r="J1" s="2"/>
      <c r="K1" s="4"/>
      <c r="L1" s="5"/>
      <c r="M1" s="5"/>
      <c r="N1" s="83" t="s">
        <v>1</v>
      </c>
      <c r="O1" s="6"/>
      <c r="P1" s="6"/>
      <c r="Q1" s="7"/>
      <c r="R1" s="7"/>
      <c r="S1" s="7"/>
      <c r="T1" s="103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>
      <c r="A2" s="11"/>
      <c r="B2" s="2"/>
      <c r="D2" s="2"/>
      <c r="E2" s="2"/>
      <c r="F2" s="2"/>
      <c r="G2" s="2"/>
      <c r="H2" s="3"/>
      <c r="I2" s="13"/>
      <c r="J2" s="2"/>
      <c r="K2" s="2"/>
      <c r="L2" s="2"/>
      <c r="M2" s="2"/>
      <c r="N2" s="2"/>
      <c r="O2" s="2"/>
      <c r="P2" s="2"/>
      <c r="Q2" s="14"/>
      <c r="R2" s="14"/>
      <c r="S2" s="14"/>
      <c r="T2" s="14"/>
      <c r="U2" s="2"/>
      <c r="V2" s="2"/>
      <c r="W2" s="2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pans="1:247" ht="30" customHeight="1">
      <c r="A3" s="11"/>
      <c r="B3" s="2"/>
      <c r="D3" s="16"/>
      <c r="E3" s="13"/>
      <c r="F3" s="13"/>
      <c r="G3" s="2"/>
      <c r="H3" s="13"/>
      <c r="I3" s="13"/>
      <c r="J3" s="13"/>
      <c r="K3" s="17"/>
      <c r="L3" s="2"/>
      <c r="M3" s="2"/>
      <c r="N3" s="2"/>
      <c r="O3" s="2"/>
      <c r="P3" s="2"/>
      <c r="Q3" s="14"/>
      <c r="R3" s="14"/>
      <c r="S3" s="14"/>
      <c r="T3" s="14"/>
      <c r="U3" s="2"/>
      <c r="V3" s="2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ht="13.5" thickBot="1">
      <c r="A4" s="11"/>
      <c r="B4" s="2"/>
      <c r="C4" s="18"/>
      <c r="D4" s="2"/>
      <c r="E4" s="2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104">
        <v>4163</v>
      </c>
      <c r="R4" s="14"/>
      <c r="S4" s="14"/>
      <c r="T4" s="14"/>
      <c r="U4" s="2"/>
      <c r="V4" s="2"/>
      <c r="W4" s="2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28" customFormat="1" ht="79.5" customHeight="1" thickBot="1">
      <c r="A5" s="19" t="s">
        <v>2</v>
      </c>
      <c r="B5" s="20" t="s">
        <v>3</v>
      </c>
      <c r="C5" s="21" t="s">
        <v>4</v>
      </c>
      <c r="D5" s="20" t="s">
        <v>5</v>
      </c>
      <c r="E5" s="20" t="s">
        <v>6</v>
      </c>
      <c r="F5" s="73" t="s">
        <v>7</v>
      </c>
      <c r="G5" s="20" t="s">
        <v>8</v>
      </c>
      <c r="H5" s="20" t="s">
        <v>9</v>
      </c>
      <c r="I5" s="22" t="s">
        <v>10</v>
      </c>
      <c r="J5" s="20" t="s">
        <v>11</v>
      </c>
      <c r="K5" s="23" t="s">
        <v>12</v>
      </c>
      <c r="L5" s="24" t="s">
        <v>13</v>
      </c>
      <c r="M5" s="24" t="s">
        <v>14</v>
      </c>
      <c r="N5" s="24" t="s">
        <v>15</v>
      </c>
      <c r="O5" s="24" t="s">
        <v>16</v>
      </c>
      <c r="P5" s="24" t="s">
        <v>17</v>
      </c>
      <c r="Q5" s="24" t="s">
        <v>18</v>
      </c>
      <c r="R5" s="62" t="s">
        <v>19</v>
      </c>
      <c r="S5" s="24" t="s">
        <v>20</v>
      </c>
      <c r="T5" s="121" t="s">
        <v>414</v>
      </c>
      <c r="U5" s="20" t="s">
        <v>21</v>
      </c>
      <c r="V5" s="55" t="s">
        <v>22</v>
      </c>
      <c r="W5" s="25" t="s">
        <v>23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</row>
    <row r="6" spans="1:247" s="28" customFormat="1" ht="24" customHeight="1">
      <c r="A6" s="263" t="s">
        <v>405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</row>
    <row r="7" spans="1:247" ht="14.25" customHeight="1">
      <c r="A7" s="79">
        <v>1</v>
      </c>
      <c r="B7" s="92" t="s">
        <v>24</v>
      </c>
      <c r="C7" s="85" t="s">
        <v>25</v>
      </c>
      <c r="D7" s="86" t="s">
        <v>26</v>
      </c>
      <c r="E7" s="87" t="s">
        <v>27</v>
      </c>
      <c r="F7" s="88" t="s">
        <v>28</v>
      </c>
      <c r="G7" s="89" t="s">
        <v>29</v>
      </c>
      <c r="H7" s="88" t="s">
        <v>30</v>
      </c>
      <c r="I7" s="80">
        <v>2014</v>
      </c>
      <c r="J7" s="87" t="s">
        <v>31</v>
      </c>
      <c r="K7" s="82">
        <v>2023</v>
      </c>
      <c r="L7" s="97">
        <f t="shared" ref="L7:L13" si="0">K7-I7</f>
        <v>9</v>
      </c>
      <c r="M7" s="75">
        <v>52759</v>
      </c>
      <c r="N7" s="76">
        <v>127194600</v>
      </c>
      <c r="O7" s="77">
        <v>109748811</v>
      </c>
      <c r="P7" s="41">
        <f t="shared" ref="P7:P13" si="1">O7-(10%*O7)</f>
        <v>98773929.900000006</v>
      </c>
      <c r="Q7" s="95">
        <f>P7/Q4</f>
        <v>23726.622603891425</v>
      </c>
      <c r="R7" s="95">
        <f t="shared" ref="R7:R13" si="2">10%*P7</f>
        <v>9877392.9900000002</v>
      </c>
      <c r="S7" s="95">
        <f t="shared" ref="S7:S13" si="3">P7-R7</f>
        <v>88896536.910000011</v>
      </c>
      <c r="T7" s="95">
        <v>64805575.407390013</v>
      </c>
      <c r="U7" s="87" t="s">
        <v>32</v>
      </c>
      <c r="V7" s="38"/>
      <c r="W7" s="87" t="s">
        <v>33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</row>
    <row r="8" spans="1:247" ht="15" customHeight="1">
      <c r="A8" s="96">
        <f>1+A7</f>
        <v>2</v>
      </c>
      <c r="B8" s="84" t="s">
        <v>24</v>
      </c>
      <c r="C8" s="85" t="s">
        <v>34</v>
      </c>
      <c r="D8" s="86" t="s">
        <v>26</v>
      </c>
      <c r="E8" s="87" t="s">
        <v>27</v>
      </c>
      <c r="F8" s="88" t="s">
        <v>35</v>
      </c>
      <c r="G8" s="89" t="s">
        <v>36</v>
      </c>
      <c r="H8" s="88" t="s">
        <v>37</v>
      </c>
      <c r="I8" s="80">
        <v>2015</v>
      </c>
      <c r="J8" s="87" t="s">
        <v>31</v>
      </c>
      <c r="K8" s="82">
        <v>2023</v>
      </c>
      <c r="L8" s="97">
        <f t="shared" si="0"/>
        <v>8</v>
      </c>
      <c r="M8" s="75">
        <v>47086</v>
      </c>
      <c r="N8" s="76">
        <v>125644850</v>
      </c>
      <c r="O8" s="77">
        <v>108410760</v>
      </c>
      <c r="P8" s="41">
        <f t="shared" si="1"/>
        <v>97569684</v>
      </c>
      <c r="Q8" s="95">
        <f>P8/Q4</f>
        <v>23437.349027143886</v>
      </c>
      <c r="R8" s="95">
        <f t="shared" si="2"/>
        <v>9756968.4000000004</v>
      </c>
      <c r="S8" s="95">
        <f t="shared" si="3"/>
        <v>87812715.599999994</v>
      </c>
      <c r="T8" s="95">
        <v>64015469.67239999</v>
      </c>
      <c r="U8" s="87" t="s">
        <v>38</v>
      </c>
      <c r="V8" s="38"/>
      <c r="W8" s="87" t="s">
        <v>33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</row>
    <row r="9" spans="1:247">
      <c r="A9" s="96">
        <f>1+A8</f>
        <v>3</v>
      </c>
      <c r="B9" s="84" t="s">
        <v>24</v>
      </c>
      <c r="C9" s="85" t="s">
        <v>34</v>
      </c>
      <c r="D9" s="86" t="s">
        <v>26</v>
      </c>
      <c r="E9" s="86" t="s">
        <v>27</v>
      </c>
      <c r="F9" s="90" t="s">
        <v>39</v>
      </c>
      <c r="G9" s="89" t="s">
        <v>40</v>
      </c>
      <c r="H9" s="90" t="s">
        <v>41</v>
      </c>
      <c r="I9" s="80">
        <v>2015</v>
      </c>
      <c r="J9" s="87" t="s">
        <v>31</v>
      </c>
      <c r="K9" s="82">
        <v>2023</v>
      </c>
      <c r="L9" s="97">
        <f t="shared" si="0"/>
        <v>8</v>
      </c>
      <c r="M9" s="75">
        <v>47086</v>
      </c>
      <c r="N9" s="76">
        <v>125644850</v>
      </c>
      <c r="O9" s="77">
        <v>108410760</v>
      </c>
      <c r="P9" s="97">
        <f t="shared" si="1"/>
        <v>97569684</v>
      </c>
      <c r="Q9" s="95">
        <f>P9/Q4</f>
        <v>23437.349027143886</v>
      </c>
      <c r="R9" s="95">
        <f t="shared" si="2"/>
        <v>9756968.4000000004</v>
      </c>
      <c r="S9" s="95">
        <f t="shared" si="3"/>
        <v>87812715.599999994</v>
      </c>
      <c r="T9" s="95">
        <v>64015469.67239999</v>
      </c>
      <c r="U9" s="87" t="s">
        <v>42</v>
      </c>
      <c r="V9" s="38"/>
      <c r="W9" s="87" t="s">
        <v>33</v>
      </c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</row>
    <row r="10" spans="1:247">
      <c r="A10" s="96">
        <f>1+A9</f>
        <v>4</v>
      </c>
      <c r="B10" s="84" t="s">
        <v>24</v>
      </c>
      <c r="C10" s="85" t="s">
        <v>43</v>
      </c>
      <c r="D10" s="86" t="s">
        <v>44</v>
      </c>
      <c r="E10" s="87" t="s">
        <v>27</v>
      </c>
      <c r="F10" s="90" t="s">
        <v>45</v>
      </c>
      <c r="G10" s="109" t="s">
        <v>46</v>
      </c>
      <c r="H10" s="90" t="s">
        <v>47</v>
      </c>
      <c r="I10" s="81">
        <v>1998</v>
      </c>
      <c r="J10" s="86" t="s">
        <v>31</v>
      </c>
      <c r="K10" s="105">
        <v>2023</v>
      </c>
      <c r="L10" s="97">
        <f t="shared" si="0"/>
        <v>25</v>
      </c>
      <c r="M10" s="75">
        <v>8753</v>
      </c>
      <c r="N10" s="76">
        <v>20665100</v>
      </c>
      <c r="O10" s="77">
        <v>17831141</v>
      </c>
      <c r="P10" s="41">
        <f t="shared" si="1"/>
        <v>16048026.9</v>
      </c>
      <c r="Q10" s="95">
        <f>P10/Q4</f>
        <v>3854.9187845303868</v>
      </c>
      <c r="R10" s="95">
        <f t="shared" si="2"/>
        <v>1604802.6900000002</v>
      </c>
      <c r="S10" s="95">
        <f t="shared" si="3"/>
        <v>14443224.210000001</v>
      </c>
      <c r="T10" s="95">
        <v>10529110.44909</v>
      </c>
      <c r="U10" s="87" t="s">
        <v>38</v>
      </c>
      <c r="V10" s="38"/>
      <c r="W10" s="87" t="s">
        <v>33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</row>
    <row r="11" spans="1:247">
      <c r="A11" s="96">
        <f t="shared" ref="A11:A13" si="4">1+A10</f>
        <v>5</v>
      </c>
      <c r="B11" s="84" t="s">
        <v>24</v>
      </c>
      <c r="C11" s="85" t="s">
        <v>43</v>
      </c>
      <c r="D11" s="86" t="s">
        <v>58</v>
      </c>
      <c r="E11" s="87" t="s">
        <v>27</v>
      </c>
      <c r="F11" s="90" t="s">
        <v>59</v>
      </c>
      <c r="G11" s="109" t="s">
        <v>60</v>
      </c>
      <c r="H11" s="90" t="s">
        <v>61</v>
      </c>
      <c r="I11" s="81">
        <v>2002</v>
      </c>
      <c r="J11" s="86" t="s">
        <v>31</v>
      </c>
      <c r="K11" s="105">
        <v>2023</v>
      </c>
      <c r="L11" s="97">
        <f t="shared" si="0"/>
        <v>21</v>
      </c>
      <c r="M11" s="75">
        <v>8811</v>
      </c>
      <c r="N11" s="76">
        <v>25700000</v>
      </c>
      <c r="O11" s="77">
        <v>22174440</v>
      </c>
      <c r="P11" s="41">
        <f t="shared" si="1"/>
        <v>19956996</v>
      </c>
      <c r="Q11" s="95">
        <f>P11/Q4</f>
        <v>4793.8976699495552</v>
      </c>
      <c r="R11" s="95">
        <f t="shared" si="2"/>
        <v>1995699.6</v>
      </c>
      <c r="S11" s="95">
        <f t="shared" si="3"/>
        <v>17961296.399999999</v>
      </c>
      <c r="T11" s="95">
        <v>13093785.075599998</v>
      </c>
      <c r="U11" s="87" t="s">
        <v>38</v>
      </c>
      <c r="V11" s="38"/>
      <c r="W11" s="87" t="s">
        <v>33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</row>
    <row r="12" spans="1:247">
      <c r="A12" s="96">
        <f t="shared" si="4"/>
        <v>6</v>
      </c>
      <c r="B12" s="84" t="s">
        <v>62</v>
      </c>
      <c r="C12" s="85" t="s">
        <v>43</v>
      </c>
      <c r="D12" s="86" t="s">
        <v>26</v>
      </c>
      <c r="E12" s="87" t="s">
        <v>27</v>
      </c>
      <c r="F12" s="88" t="s">
        <v>63</v>
      </c>
      <c r="G12" s="89" t="s">
        <v>266</v>
      </c>
      <c r="H12" s="88" t="s">
        <v>64</v>
      </c>
      <c r="I12" s="80">
        <v>2015</v>
      </c>
      <c r="J12" s="87" t="s">
        <v>31</v>
      </c>
      <c r="K12" s="82">
        <v>2023</v>
      </c>
      <c r="L12" s="97">
        <f t="shared" si="0"/>
        <v>8</v>
      </c>
      <c r="M12" s="75">
        <v>47086</v>
      </c>
      <c r="N12" s="76">
        <v>112955100</v>
      </c>
      <c r="O12" s="77">
        <v>97463069</v>
      </c>
      <c r="P12" s="41">
        <f t="shared" si="1"/>
        <v>87716762.099999994</v>
      </c>
      <c r="Q12" s="95">
        <f>P12/Q4</f>
        <v>21070.565001201056</v>
      </c>
      <c r="R12" s="95">
        <f t="shared" si="2"/>
        <v>8771676.209999999</v>
      </c>
      <c r="S12" s="95">
        <f t="shared" si="3"/>
        <v>78945085.890000001</v>
      </c>
      <c r="T12" s="95">
        <v>57550967.613810003</v>
      </c>
      <c r="U12" s="87" t="s">
        <v>54</v>
      </c>
      <c r="V12" s="38"/>
      <c r="W12" s="87" t="s">
        <v>33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</row>
    <row r="13" spans="1:247">
      <c r="A13" s="132">
        <f t="shared" si="4"/>
        <v>7</v>
      </c>
      <c r="B13" s="84" t="s">
        <v>65</v>
      </c>
      <c r="C13" s="85" t="s">
        <v>66</v>
      </c>
      <c r="D13" s="86" t="s">
        <v>26</v>
      </c>
      <c r="E13" s="86" t="s">
        <v>27</v>
      </c>
      <c r="F13" s="90" t="s">
        <v>67</v>
      </c>
      <c r="G13" s="133" t="s">
        <v>68</v>
      </c>
      <c r="H13" s="90" t="s">
        <v>69</v>
      </c>
      <c r="I13" s="80">
        <v>2019</v>
      </c>
      <c r="J13" s="87" t="s">
        <v>31</v>
      </c>
      <c r="K13" s="82">
        <v>2023</v>
      </c>
      <c r="L13" s="97">
        <f t="shared" si="0"/>
        <v>4</v>
      </c>
      <c r="M13" s="76">
        <v>44253</v>
      </c>
      <c r="N13" s="76">
        <v>180552240</v>
      </c>
      <c r="O13" s="77">
        <v>155786355</v>
      </c>
      <c r="P13" s="97">
        <f t="shared" si="1"/>
        <v>140207719.5</v>
      </c>
      <c r="Q13" s="95">
        <f>P13/Q4</f>
        <v>33679.490631755943</v>
      </c>
      <c r="R13" s="95">
        <f t="shared" si="2"/>
        <v>14020771.950000001</v>
      </c>
      <c r="S13" s="95">
        <f t="shared" si="3"/>
        <v>126186947.55</v>
      </c>
      <c r="T13" s="95">
        <v>91990284.763950005</v>
      </c>
      <c r="U13" s="87" t="s">
        <v>70</v>
      </c>
      <c r="V13" s="38"/>
      <c r="W13" s="87" t="s">
        <v>33</v>
      </c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</row>
    <row r="14" spans="1:247" ht="14.5">
      <c r="A14" s="29"/>
      <c r="B14" s="259" t="s">
        <v>267</v>
      </c>
      <c r="C14" s="260"/>
      <c r="D14" s="260"/>
      <c r="E14" s="260"/>
      <c r="F14" s="260"/>
      <c r="G14" s="260"/>
      <c r="H14" s="260"/>
      <c r="I14" s="261"/>
      <c r="J14" s="262"/>
      <c r="K14" s="245"/>
      <c r="L14" s="246"/>
      <c r="M14" s="246"/>
      <c r="N14" s="246"/>
      <c r="O14" s="246"/>
      <c r="P14" s="246"/>
      <c r="Q14" s="247"/>
      <c r="R14" s="247"/>
      <c r="S14" s="247"/>
      <c r="T14" s="247"/>
      <c r="U14" s="248"/>
      <c r="V14" s="248"/>
      <c r="W14" s="248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</row>
    <row r="15" spans="1:247">
      <c r="A15" s="79">
        <v>1</v>
      </c>
      <c r="B15" s="86" t="s">
        <v>62</v>
      </c>
      <c r="C15" s="91" t="s">
        <v>71</v>
      </c>
      <c r="D15" s="86" t="s">
        <v>72</v>
      </c>
      <c r="E15" s="87" t="s">
        <v>73</v>
      </c>
      <c r="F15" s="90" t="s">
        <v>74</v>
      </c>
      <c r="G15" s="92" t="s">
        <v>75</v>
      </c>
      <c r="H15" s="112" t="s">
        <v>76</v>
      </c>
      <c r="I15" s="81">
        <v>2012</v>
      </c>
      <c r="J15" s="119" t="s">
        <v>31</v>
      </c>
      <c r="K15" s="82">
        <v>2023</v>
      </c>
      <c r="L15" s="97">
        <f>K15-I15</f>
        <v>11</v>
      </c>
      <c r="M15" s="78">
        <v>2783</v>
      </c>
      <c r="N15" s="77">
        <v>11014861</v>
      </c>
      <c r="O15" s="77">
        <v>4894800</v>
      </c>
      <c r="P15" s="98">
        <f t="shared" ref="P15:P26" si="5">O15-(10%*O15)</f>
        <v>4405320</v>
      </c>
      <c r="Q15" s="95">
        <f>P15/$Q$4</f>
        <v>1058.208023060293</v>
      </c>
      <c r="R15" s="95">
        <f>10%*P15</f>
        <v>440532</v>
      </c>
      <c r="S15" s="95">
        <f>P15-R15</f>
        <v>3964788</v>
      </c>
      <c r="T15" s="95">
        <v>2890330.452</v>
      </c>
      <c r="U15" s="87" t="s">
        <v>70</v>
      </c>
      <c r="V15" s="38"/>
      <c r="W15" s="87" t="s">
        <v>33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</row>
    <row r="16" spans="1:247" ht="15.75" customHeight="1">
      <c r="A16" s="96">
        <f>1+A15</f>
        <v>2</v>
      </c>
      <c r="B16" s="86" t="s">
        <v>62</v>
      </c>
      <c r="C16" s="91" t="s">
        <v>71</v>
      </c>
      <c r="D16" s="86" t="s">
        <v>77</v>
      </c>
      <c r="E16" s="87" t="s">
        <v>73</v>
      </c>
      <c r="F16" s="88" t="s">
        <v>78</v>
      </c>
      <c r="G16" s="92" t="s">
        <v>79</v>
      </c>
      <c r="H16" s="112" t="s">
        <v>80</v>
      </c>
      <c r="I16" s="81">
        <v>2012</v>
      </c>
      <c r="J16" s="119" t="s">
        <v>31</v>
      </c>
      <c r="K16" s="82">
        <v>2023</v>
      </c>
      <c r="L16" s="97">
        <f t="shared" ref="L16:L33" si="6">K16-I16</f>
        <v>11</v>
      </c>
      <c r="M16" s="78">
        <v>2561</v>
      </c>
      <c r="N16" s="98">
        <f>M16*4301</f>
        <v>11014861</v>
      </c>
      <c r="O16" s="76">
        <v>5894800</v>
      </c>
      <c r="P16" s="98">
        <f t="shared" si="5"/>
        <v>5305320</v>
      </c>
      <c r="Q16" s="95">
        <f t="shared" ref="Q16:Q19" si="7">P16/$Q$4</f>
        <v>1274.3982704780205</v>
      </c>
      <c r="R16" s="95">
        <f t="shared" ref="R16:R33" si="8">10%*P16</f>
        <v>530532</v>
      </c>
      <c r="S16" s="95">
        <f t="shared" ref="S16:S33" si="9">P16-R16</f>
        <v>4774788</v>
      </c>
      <c r="T16" s="95">
        <v>3480820.452</v>
      </c>
      <c r="U16" s="87" t="s">
        <v>70</v>
      </c>
      <c r="V16" s="38"/>
      <c r="W16" s="87" t="s">
        <v>33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</row>
    <row r="17" spans="1:242">
      <c r="A17" s="96">
        <f t="shared" ref="A17:A33" si="10">A16+1</f>
        <v>3</v>
      </c>
      <c r="B17" s="86" t="s">
        <v>62</v>
      </c>
      <c r="C17" s="91" t="s">
        <v>71</v>
      </c>
      <c r="D17" s="86" t="s">
        <v>72</v>
      </c>
      <c r="E17" s="86" t="s">
        <v>73</v>
      </c>
      <c r="F17" s="88" t="s">
        <v>81</v>
      </c>
      <c r="G17" s="92" t="s">
        <v>82</v>
      </c>
      <c r="H17" s="93" t="s">
        <v>83</v>
      </c>
      <c r="I17" s="81">
        <v>2012</v>
      </c>
      <c r="J17" s="86" t="s">
        <v>31</v>
      </c>
      <c r="K17" s="82">
        <v>2023</v>
      </c>
      <c r="L17" s="97">
        <f t="shared" si="6"/>
        <v>11</v>
      </c>
      <c r="M17" s="78">
        <v>2561</v>
      </c>
      <c r="N17" s="98">
        <f t="shared" ref="N17:N33" si="11">M17*4301</f>
        <v>11014861</v>
      </c>
      <c r="O17" s="77">
        <v>5087456</v>
      </c>
      <c r="P17" s="98">
        <f t="shared" si="5"/>
        <v>4578710.4000000004</v>
      </c>
      <c r="Q17" s="95">
        <f t="shared" si="7"/>
        <v>1099.8583713668029</v>
      </c>
      <c r="R17" s="95">
        <f t="shared" si="8"/>
        <v>457871.04000000004</v>
      </c>
      <c r="S17" s="95">
        <f t="shared" si="9"/>
        <v>4120839.3600000003</v>
      </c>
      <c r="T17" s="95">
        <v>3004091.8934399998</v>
      </c>
      <c r="U17" s="86" t="s">
        <v>70</v>
      </c>
      <c r="V17" s="30"/>
      <c r="W17" s="86" t="s">
        <v>33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</row>
    <row r="18" spans="1:242">
      <c r="A18" s="96">
        <f t="shared" si="10"/>
        <v>4</v>
      </c>
      <c r="B18" s="86" t="s">
        <v>62</v>
      </c>
      <c r="C18" s="91" t="s">
        <v>71</v>
      </c>
      <c r="D18" s="86" t="s">
        <v>72</v>
      </c>
      <c r="E18" s="86" t="s">
        <v>73</v>
      </c>
      <c r="F18" s="88" t="s">
        <v>84</v>
      </c>
      <c r="G18" s="92" t="s">
        <v>85</v>
      </c>
      <c r="H18" s="93" t="s">
        <v>86</v>
      </c>
      <c r="I18" s="81">
        <v>2012</v>
      </c>
      <c r="J18" s="86" t="s">
        <v>31</v>
      </c>
      <c r="K18" s="82">
        <v>2023</v>
      </c>
      <c r="L18" s="97">
        <f t="shared" si="6"/>
        <v>11</v>
      </c>
      <c r="M18" s="78">
        <v>2561</v>
      </c>
      <c r="N18" s="98">
        <f t="shared" si="11"/>
        <v>11014861</v>
      </c>
      <c r="O18" s="77">
        <v>5087456</v>
      </c>
      <c r="P18" s="98">
        <f t="shared" si="5"/>
        <v>4578710.4000000004</v>
      </c>
      <c r="Q18" s="95">
        <f t="shared" si="7"/>
        <v>1099.8583713668029</v>
      </c>
      <c r="R18" s="95">
        <f t="shared" si="8"/>
        <v>457871.04000000004</v>
      </c>
      <c r="S18" s="95">
        <f t="shared" si="9"/>
        <v>4120839.3600000003</v>
      </c>
      <c r="T18" s="95">
        <v>3004091.8934399998</v>
      </c>
      <c r="U18" s="86" t="s">
        <v>70</v>
      </c>
      <c r="V18" s="30"/>
      <c r="W18" s="86" t="s">
        <v>33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</row>
    <row r="19" spans="1:242">
      <c r="A19" s="96">
        <f t="shared" si="10"/>
        <v>5</v>
      </c>
      <c r="B19" s="86" t="s">
        <v>62</v>
      </c>
      <c r="C19" s="91" t="s">
        <v>71</v>
      </c>
      <c r="D19" s="86" t="s">
        <v>72</v>
      </c>
      <c r="E19" s="86" t="s">
        <v>73</v>
      </c>
      <c r="F19" s="88" t="s">
        <v>87</v>
      </c>
      <c r="G19" s="92" t="s">
        <v>88</v>
      </c>
      <c r="H19" s="93" t="s">
        <v>89</v>
      </c>
      <c r="I19" s="81">
        <v>2012</v>
      </c>
      <c r="J19" s="86" t="s">
        <v>31</v>
      </c>
      <c r="K19" s="82">
        <v>2023</v>
      </c>
      <c r="L19" s="97">
        <f t="shared" si="6"/>
        <v>11</v>
      </c>
      <c r="M19" s="78">
        <v>2561</v>
      </c>
      <c r="N19" s="98">
        <f t="shared" si="11"/>
        <v>11014861</v>
      </c>
      <c r="O19" s="77">
        <v>5087456</v>
      </c>
      <c r="P19" s="98">
        <f t="shared" si="5"/>
        <v>4578710.4000000004</v>
      </c>
      <c r="Q19" s="95">
        <f t="shared" si="7"/>
        <v>1099.8583713668029</v>
      </c>
      <c r="R19" s="95">
        <f t="shared" si="8"/>
        <v>457871.04000000004</v>
      </c>
      <c r="S19" s="95">
        <f t="shared" si="9"/>
        <v>4120839.3600000003</v>
      </c>
      <c r="T19" s="95">
        <v>3004091.8934399998</v>
      </c>
      <c r="U19" s="86" t="s">
        <v>90</v>
      </c>
      <c r="V19" s="30"/>
      <c r="W19" s="86" t="s">
        <v>33</v>
      </c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</row>
    <row r="20" spans="1:242">
      <c r="A20" s="96">
        <f t="shared" si="10"/>
        <v>6</v>
      </c>
      <c r="B20" s="86" t="s">
        <v>62</v>
      </c>
      <c r="C20" s="91" t="s">
        <v>71</v>
      </c>
      <c r="D20" s="86" t="s">
        <v>72</v>
      </c>
      <c r="E20" s="86" t="s">
        <v>73</v>
      </c>
      <c r="F20" s="88" t="s">
        <v>91</v>
      </c>
      <c r="G20" s="92" t="s">
        <v>92</v>
      </c>
      <c r="H20" s="93" t="s">
        <v>93</v>
      </c>
      <c r="I20" s="81">
        <v>2012</v>
      </c>
      <c r="J20" s="86" t="s">
        <v>31</v>
      </c>
      <c r="K20" s="82">
        <v>2023</v>
      </c>
      <c r="L20" s="97">
        <f t="shared" si="6"/>
        <v>11</v>
      </c>
      <c r="M20" s="75">
        <v>2783</v>
      </c>
      <c r="N20" s="98">
        <f t="shared" si="11"/>
        <v>11969683</v>
      </c>
      <c r="O20" s="77">
        <v>3377327</v>
      </c>
      <c r="P20" s="98">
        <f t="shared" si="5"/>
        <v>3039594.3</v>
      </c>
      <c r="Q20" s="95">
        <f>P20/Q4</f>
        <v>730.14515974057167</v>
      </c>
      <c r="R20" s="95">
        <f t="shared" si="8"/>
        <v>303959.43</v>
      </c>
      <c r="S20" s="95">
        <f t="shared" si="9"/>
        <v>2735634.8699999996</v>
      </c>
      <c r="T20" s="95">
        <v>1994277.8202299997</v>
      </c>
      <c r="U20" s="86" t="s">
        <v>70</v>
      </c>
      <c r="V20" s="30"/>
      <c r="W20" s="86" t="s">
        <v>33</v>
      </c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</row>
    <row r="21" spans="1:242" s="45" customFormat="1">
      <c r="A21" s="96">
        <f t="shared" si="10"/>
        <v>7</v>
      </c>
      <c r="B21" s="86" t="s">
        <v>62</v>
      </c>
      <c r="C21" s="91" t="s">
        <v>71</v>
      </c>
      <c r="D21" s="86" t="s">
        <v>72</v>
      </c>
      <c r="E21" s="86" t="s">
        <v>73</v>
      </c>
      <c r="F21" s="90" t="s">
        <v>94</v>
      </c>
      <c r="G21" s="92" t="s">
        <v>95</v>
      </c>
      <c r="H21" s="93" t="s">
        <v>96</v>
      </c>
      <c r="I21" s="81">
        <v>2012</v>
      </c>
      <c r="J21" s="86" t="s">
        <v>31</v>
      </c>
      <c r="K21" s="82">
        <v>2023</v>
      </c>
      <c r="L21" s="97">
        <f t="shared" si="6"/>
        <v>11</v>
      </c>
      <c r="M21" s="75">
        <v>2783</v>
      </c>
      <c r="N21" s="98">
        <f t="shared" si="11"/>
        <v>11969683</v>
      </c>
      <c r="O21" s="77">
        <v>3377327</v>
      </c>
      <c r="P21" s="98">
        <f t="shared" si="5"/>
        <v>3039594.3</v>
      </c>
      <c r="Q21" s="95">
        <f>P21/Q4</f>
        <v>730.14515974057167</v>
      </c>
      <c r="R21" s="95">
        <f t="shared" si="8"/>
        <v>303959.43</v>
      </c>
      <c r="S21" s="95">
        <f t="shared" si="9"/>
        <v>2735634.8699999996</v>
      </c>
      <c r="T21" s="95">
        <v>1994277.8202299997</v>
      </c>
      <c r="U21" s="86" t="s">
        <v>70</v>
      </c>
      <c r="V21" s="30"/>
      <c r="W21" s="86" t="s">
        <v>33</v>
      </c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</row>
    <row r="22" spans="1:242">
      <c r="A22" s="96">
        <f t="shared" si="10"/>
        <v>8</v>
      </c>
      <c r="B22" s="86" t="s">
        <v>62</v>
      </c>
      <c r="C22" s="91" t="s">
        <v>71</v>
      </c>
      <c r="D22" s="86" t="s">
        <v>97</v>
      </c>
      <c r="E22" s="87" t="s">
        <v>73</v>
      </c>
      <c r="F22" s="90" t="s">
        <v>98</v>
      </c>
      <c r="G22" s="92" t="s">
        <v>99</v>
      </c>
      <c r="H22" s="112" t="s">
        <v>100</v>
      </c>
      <c r="I22" s="81">
        <v>2012</v>
      </c>
      <c r="J22" s="119" t="s">
        <v>31</v>
      </c>
      <c r="K22" s="82">
        <v>2023</v>
      </c>
      <c r="L22" s="97">
        <f t="shared" si="6"/>
        <v>11</v>
      </c>
      <c r="M22" s="78">
        <v>2561</v>
      </c>
      <c r="N22" s="98">
        <f t="shared" si="11"/>
        <v>11014861</v>
      </c>
      <c r="O22" s="102">
        <v>5894800</v>
      </c>
      <c r="P22" s="98">
        <f t="shared" si="5"/>
        <v>5305320</v>
      </c>
      <c r="Q22" s="95">
        <f>P22/Q4</f>
        <v>1274.3982704780205</v>
      </c>
      <c r="R22" s="95">
        <f t="shared" si="8"/>
        <v>530532</v>
      </c>
      <c r="S22" s="95">
        <f t="shared" si="9"/>
        <v>4774788</v>
      </c>
      <c r="T22" s="95">
        <v>3480820.452</v>
      </c>
      <c r="U22" s="86" t="s">
        <v>54</v>
      </c>
      <c r="V22" s="30"/>
      <c r="W22" s="86" t="s">
        <v>33</v>
      </c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</row>
    <row r="23" spans="1:242">
      <c r="A23" s="96">
        <f t="shared" si="10"/>
        <v>9</v>
      </c>
      <c r="B23" s="86" t="s">
        <v>101</v>
      </c>
      <c r="C23" s="91" t="s">
        <v>102</v>
      </c>
      <c r="D23" s="86" t="s">
        <v>103</v>
      </c>
      <c r="E23" s="86" t="s">
        <v>73</v>
      </c>
      <c r="F23" s="90" t="s">
        <v>104</v>
      </c>
      <c r="G23" s="113" t="s">
        <v>105</v>
      </c>
      <c r="H23" s="93" t="s">
        <v>106</v>
      </c>
      <c r="I23" s="81">
        <v>2014</v>
      </c>
      <c r="J23" s="86" t="s">
        <v>31</v>
      </c>
      <c r="K23" s="82">
        <v>2023</v>
      </c>
      <c r="L23" s="97">
        <f t="shared" si="6"/>
        <v>9</v>
      </c>
      <c r="M23" s="78">
        <v>2381</v>
      </c>
      <c r="N23" s="97">
        <f t="shared" si="11"/>
        <v>10240681</v>
      </c>
      <c r="O23" s="77">
        <v>5337894</v>
      </c>
      <c r="P23" s="97">
        <f t="shared" si="5"/>
        <v>4804104.5999999996</v>
      </c>
      <c r="Q23" s="95">
        <f>P23/Q4</f>
        <v>1154.0006245496036</v>
      </c>
      <c r="R23" s="95">
        <f t="shared" si="8"/>
        <v>480410.45999999996</v>
      </c>
      <c r="S23" s="95">
        <f t="shared" si="9"/>
        <v>4323694.1399999997</v>
      </c>
      <c r="T23" s="95">
        <v>3151973.0280599999</v>
      </c>
      <c r="U23" s="86" t="s">
        <v>70</v>
      </c>
      <c r="V23" s="30"/>
      <c r="W23" s="86" t="s">
        <v>33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</row>
    <row r="24" spans="1:242" s="45" customFormat="1">
      <c r="A24" s="96">
        <f t="shared" si="10"/>
        <v>10</v>
      </c>
      <c r="B24" s="87" t="s">
        <v>101</v>
      </c>
      <c r="C24" s="85" t="s">
        <v>102</v>
      </c>
      <c r="D24" s="87" t="s">
        <v>103</v>
      </c>
      <c r="E24" s="87" t="s">
        <v>73</v>
      </c>
      <c r="F24" s="88" t="s">
        <v>107</v>
      </c>
      <c r="G24" s="114" t="s">
        <v>108</v>
      </c>
      <c r="H24" s="112" t="s">
        <v>109</v>
      </c>
      <c r="I24" s="80">
        <v>2014</v>
      </c>
      <c r="J24" s="87" t="s">
        <v>31</v>
      </c>
      <c r="K24" s="82">
        <v>2023</v>
      </c>
      <c r="L24" s="97">
        <f t="shared" si="6"/>
        <v>9</v>
      </c>
      <c r="M24" s="78">
        <v>2381</v>
      </c>
      <c r="N24" s="98">
        <f t="shared" si="11"/>
        <v>10240681</v>
      </c>
      <c r="O24" s="77">
        <v>5337894</v>
      </c>
      <c r="P24" s="98">
        <f t="shared" si="5"/>
        <v>4804104.5999999996</v>
      </c>
      <c r="Q24" s="120">
        <f>P24/Q4</f>
        <v>1154.0006245496036</v>
      </c>
      <c r="R24" s="95">
        <f t="shared" si="8"/>
        <v>480410.45999999996</v>
      </c>
      <c r="S24" s="95">
        <f t="shared" si="9"/>
        <v>4323694.1399999997</v>
      </c>
      <c r="T24" s="95">
        <v>3151973.0280599999</v>
      </c>
      <c r="U24" s="87" t="s">
        <v>70</v>
      </c>
      <c r="V24" s="38"/>
      <c r="W24" s="87" t="s">
        <v>33</v>
      </c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</row>
    <row r="25" spans="1:242">
      <c r="A25" s="96">
        <f t="shared" si="10"/>
        <v>11</v>
      </c>
      <c r="B25" s="86" t="s">
        <v>101</v>
      </c>
      <c r="C25" s="85" t="s">
        <v>102</v>
      </c>
      <c r="D25" s="87" t="s">
        <v>103</v>
      </c>
      <c r="E25" s="87" t="s">
        <v>73</v>
      </c>
      <c r="F25" s="88" t="s">
        <v>110</v>
      </c>
      <c r="G25" s="114" t="s">
        <v>111</v>
      </c>
      <c r="H25" s="112" t="s">
        <v>112</v>
      </c>
      <c r="I25" s="80">
        <v>2014</v>
      </c>
      <c r="J25" s="119" t="s">
        <v>31</v>
      </c>
      <c r="K25" s="82">
        <v>2023</v>
      </c>
      <c r="L25" s="97">
        <f t="shared" si="6"/>
        <v>9</v>
      </c>
      <c r="M25" s="78">
        <v>2381</v>
      </c>
      <c r="N25" s="98">
        <f t="shared" si="11"/>
        <v>10240681</v>
      </c>
      <c r="O25" s="76">
        <v>6187250</v>
      </c>
      <c r="P25" s="98">
        <f t="shared" si="5"/>
        <v>5568525</v>
      </c>
      <c r="Q25" s="95">
        <f>P25/Q4</f>
        <v>1337.623108335335</v>
      </c>
      <c r="R25" s="95">
        <f t="shared" si="8"/>
        <v>556852.5</v>
      </c>
      <c r="S25" s="95">
        <f t="shared" si="9"/>
        <v>5011672.5</v>
      </c>
      <c r="T25" s="95">
        <v>3653509.2524999999</v>
      </c>
      <c r="U25" s="86" t="s">
        <v>70</v>
      </c>
      <c r="V25" s="30"/>
      <c r="W25" s="86" t="s">
        <v>33</v>
      </c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</row>
    <row r="26" spans="1:242" s="45" customFormat="1">
      <c r="A26" s="96">
        <f t="shared" si="10"/>
        <v>12</v>
      </c>
      <c r="B26" s="87" t="s">
        <v>101</v>
      </c>
      <c r="C26" s="85" t="s">
        <v>102</v>
      </c>
      <c r="D26" s="87" t="s">
        <v>103</v>
      </c>
      <c r="E26" s="87" t="s">
        <v>73</v>
      </c>
      <c r="F26" s="88" t="s">
        <v>113</v>
      </c>
      <c r="G26" s="114" t="s">
        <v>114</v>
      </c>
      <c r="H26" s="112" t="s">
        <v>115</v>
      </c>
      <c r="I26" s="80">
        <v>2014</v>
      </c>
      <c r="J26" s="87" t="s">
        <v>31</v>
      </c>
      <c r="K26" s="82">
        <v>2023</v>
      </c>
      <c r="L26" s="97">
        <f t="shared" si="6"/>
        <v>9</v>
      </c>
      <c r="M26" s="78">
        <v>2381</v>
      </c>
      <c r="N26" s="98">
        <f t="shared" si="11"/>
        <v>10240681</v>
      </c>
      <c r="O26" s="77">
        <v>5337894</v>
      </c>
      <c r="P26" s="98">
        <f t="shared" si="5"/>
        <v>4804104.5999999996</v>
      </c>
      <c r="Q26" s="95">
        <f>P26/Q4</f>
        <v>1154.0006245496036</v>
      </c>
      <c r="R26" s="95">
        <f t="shared" si="8"/>
        <v>480410.45999999996</v>
      </c>
      <c r="S26" s="95">
        <f t="shared" si="9"/>
        <v>4323694.1399999997</v>
      </c>
      <c r="T26" s="95">
        <v>3151973.0280599999</v>
      </c>
      <c r="U26" s="87" t="s">
        <v>70</v>
      </c>
      <c r="V26" s="38"/>
      <c r="W26" s="87" t="s">
        <v>33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</row>
    <row r="27" spans="1:242">
      <c r="A27" s="96">
        <f t="shared" si="10"/>
        <v>13</v>
      </c>
      <c r="B27" s="86" t="s">
        <v>65</v>
      </c>
      <c r="C27" s="91" t="s">
        <v>66</v>
      </c>
      <c r="D27" s="86" t="s">
        <v>103</v>
      </c>
      <c r="E27" s="86" t="s">
        <v>73</v>
      </c>
      <c r="F27" s="90" t="s">
        <v>116</v>
      </c>
      <c r="G27" s="113" t="s">
        <v>121</v>
      </c>
      <c r="H27" s="93" t="s">
        <v>117</v>
      </c>
      <c r="I27" s="81">
        <v>2018</v>
      </c>
      <c r="J27" s="86" t="s">
        <v>31</v>
      </c>
      <c r="K27" s="105">
        <v>2023</v>
      </c>
      <c r="L27" s="97">
        <f t="shared" si="6"/>
        <v>5</v>
      </c>
      <c r="M27" s="78">
        <v>2116</v>
      </c>
      <c r="N27" s="97">
        <f t="shared" si="11"/>
        <v>9100916</v>
      </c>
      <c r="O27" s="97">
        <f t="shared" ref="O27:P33" si="12">N27-(10%*N27)</f>
        <v>8190824.4000000004</v>
      </c>
      <c r="P27" s="97">
        <f t="shared" si="12"/>
        <v>7371741.96</v>
      </c>
      <c r="Q27" s="95">
        <f>P27/Q4</f>
        <v>1770.7763535911602</v>
      </c>
      <c r="R27" s="95">
        <f t="shared" si="8"/>
        <v>737174.196</v>
      </c>
      <c r="S27" s="95">
        <f t="shared" si="9"/>
        <v>6634567.7640000004</v>
      </c>
      <c r="T27" s="95">
        <v>4836599.899956</v>
      </c>
      <c r="U27" s="86" t="s">
        <v>70</v>
      </c>
      <c r="V27" s="30"/>
      <c r="W27" s="86" t="s">
        <v>33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</row>
    <row r="28" spans="1:242">
      <c r="A28" s="96">
        <f t="shared" si="10"/>
        <v>14</v>
      </c>
      <c r="B28" s="86" t="s">
        <v>65</v>
      </c>
      <c r="C28" s="91" t="s">
        <v>66</v>
      </c>
      <c r="D28" s="86" t="s">
        <v>103</v>
      </c>
      <c r="E28" s="86" t="s">
        <v>73</v>
      </c>
      <c r="F28" s="90" t="s">
        <v>118</v>
      </c>
      <c r="G28" s="113" t="s">
        <v>124</v>
      </c>
      <c r="H28" s="93" t="s">
        <v>119</v>
      </c>
      <c r="I28" s="81">
        <v>2018</v>
      </c>
      <c r="J28" s="86" t="s">
        <v>31</v>
      </c>
      <c r="K28" s="105">
        <v>2023</v>
      </c>
      <c r="L28" s="97">
        <f t="shared" si="6"/>
        <v>5</v>
      </c>
      <c r="M28" s="78">
        <v>2116</v>
      </c>
      <c r="N28" s="97">
        <f t="shared" si="11"/>
        <v>9100916</v>
      </c>
      <c r="O28" s="97">
        <f t="shared" si="12"/>
        <v>8190824.4000000004</v>
      </c>
      <c r="P28" s="97">
        <f t="shared" si="12"/>
        <v>7371741.96</v>
      </c>
      <c r="Q28" s="95">
        <f>P28/Q4</f>
        <v>1770.7763535911602</v>
      </c>
      <c r="R28" s="95">
        <f t="shared" si="8"/>
        <v>737174.196</v>
      </c>
      <c r="S28" s="95">
        <f t="shared" si="9"/>
        <v>6634567.7640000004</v>
      </c>
      <c r="T28" s="95">
        <v>4836599.899956</v>
      </c>
      <c r="U28" s="86" t="s">
        <v>70</v>
      </c>
      <c r="V28" s="30"/>
      <c r="W28" s="86" t="s">
        <v>33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</row>
    <row r="29" spans="1:242">
      <c r="A29" s="96">
        <f t="shared" si="10"/>
        <v>15</v>
      </c>
      <c r="B29" s="86" t="s">
        <v>65</v>
      </c>
      <c r="C29" s="91" t="s">
        <v>66</v>
      </c>
      <c r="D29" s="86" t="s">
        <v>103</v>
      </c>
      <c r="E29" s="86" t="s">
        <v>73</v>
      </c>
      <c r="F29" s="90" t="s">
        <v>120</v>
      </c>
      <c r="G29" s="113" t="s">
        <v>127</v>
      </c>
      <c r="H29" s="93" t="s">
        <v>122</v>
      </c>
      <c r="I29" s="81">
        <v>2018</v>
      </c>
      <c r="J29" s="86" t="s">
        <v>31</v>
      </c>
      <c r="K29" s="105">
        <v>2023</v>
      </c>
      <c r="L29" s="97">
        <f t="shared" si="6"/>
        <v>5</v>
      </c>
      <c r="M29" s="78">
        <v>2116</v>
      </c>
      <c r="N29" s="97">
        <f t="shared" si="11"/>
        <v>9100916</v>
      </c>
      <c r="O29" s="97">
        <f t="shared" si="12"/>
        <v>8190824.4000000004</v>
      </c>
      <c r="P29" s="97">
        <f t="shared" si="12"/>
        <v>7371741.96</v>
      </c>
      <c r="Q29" s="95">
        <f>P29/Q4</f>
        <v>1770.7763535911602</v>
      </c>
      <c r="R29" s="95">
        <f t="shared" si="8"/>
        <v>737174.196</v>
      </c>
      <c r="S29" s="95">
        <f t="shared" si="9"/>
        <v>6634567.7640000004</v>
      </c>
      <c r="T29" s="95">
        <v>4836599.899956</v>
      </c>
      <c r="U29" s="86" t="s">
        <v>70</v>
      </c>
      <c r="V29" s="30"/>
      <c r="W29" s="86" t="s">
        <v>33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</row>
    <row r="30" spans="1:242">
      <c r="A30" s="96">
        <f t="shared" si="10"/>
        <v>16</v>
      </c>
      <c r="B30" s="86" t="s">
        <v>65</v>
      </c>
      <c r="C30" s="91" t="s">
        <v>66</v>
      </c>
      <c r="D30" s="86" t="s">
        <v>103</v>
      </c>
      <c r="E30" s="86" t="s">
        <v>73</v>
      </c>
      <c r="F30" s="90" t="s">
        <v>123</v>
      </c>
      <c r="G30" s="113" t="s">
        <v>130</v>
      </c>
      <c r="H30" s="93" t="s">
        <v>125</v>
      </c>
      <c r="I30" s="81">
        <v>2018</v>
      </c>
      <c r="J30" s="86" t="s">
        <v>31</v>
      </c>
      <c r="K30" s="105">
        <v>2023</v>
      </c>
      <c r="L30" s="97">
        <f t="shared" si="6"/>
        <v>5</v>
      </c>
      <c r="M30" s="78">
        <v>2116</v>
      </c>
      <c r="N30" s="97">
        <f t="shared" si="11"/>
        <v>9100916</v>
      </c>
      <c r="O30" s="97">
        <f t="shared" si="12"/>
        <v>8190824.4000000004</v>
      </c>
      <c r="P30" s="97">
        <f t="shared" si="12"/>
        <v>7371741.96</v>
      </c>
      <c r="Q30" s="95">
        <f>P30/Q4</f>
        <v>1770.7763535911602</v>
      </c>
      <c r="R30" s="95">
        <f t="shared" si="8"/>
        <v>737174.196</v>
      </c>
      <c r="S30" s="95">
        <f t="shared" si="9"/>
        <v>6634567.7640000004</v>
      </c>
      <c r="T30" s="95">
        <v>4836599.899956</v>
      </c>
      <c r="U30" s="86" t="s">
        <v>70</v>
      </c>
      <c r="V30" s="30"/>
      <c r="W30" s="86" t="s">
        <v>33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</row>
    <row r="31" spans="1:242">
      <c r="A31" s="96">
        <f t="shared" si="10"/>
        <v>17</v>
      </c>
      <c r="B31" s="86" t="s">
        <v>65</v>
      </c>
      <c r="C31" s="91" t="s">
        <v>66</v>
      </c>
      <c r="D31" s="86" t="s">
        <v>103</v>
      </c>
      <c r="E31" s="86" t="s">
        <v>73</v>
      </c>
      <c r="F31" s="90" t="s">
        <v>126</v>
      </c>
      <c r="G31" s="113" t="s">
        <v>269</v>
      </c>
      <c r="H31" s="93" t="s">
        <v>128</v>
      </c>
      <c r="I31" s="81">
        <v>2018</v>
      </c>
      <c r="J31" s="86" t="s">
        <v>31</v>
      </c>
      <c r="K31" s="105">
        <v>2023</v>
      </c>
      <c r="L31" s="97">
        <f t="shared" si="6"/>
        <v>5</v>
      </c>
      <c r="M31" s="78">
        <v>2116</v>
      </c>
      <c r="N31" s="97">
        <f t="shared" si="11"/>
        <v>9100916</v>
      </c>
      <c r="O31" s="97">
        <f t="shared" si="12"/>
        <v>8190824.4000000004</v>
      </c>
      <c r="P31" s="97">
        <f t="shared" si="12"/>
        <v>7371741.96</v>
      </c>
      <c r="Q31" s="95">
        <f>P31/Q4</f>
        <v>1770.7763535911602</v>
      </c>
      <c r="R31" s="95">
        <f t="shared" si="8"/>
        <v>737174.196</v>
      </c>
      <c r="S31" s="95">
        <f t="shared" si="9"/>
        <v>6634567.7640000004</v>
      </c>
      <c r="T31" s="95">
        <v>4836599.899956</v>
      </c>
      <c r="U31" s="86" t="s">
        <v>70</v>
      </c>
      <c r="V31" s="30"/>
      <c r="W31" s="86" t="s">
        <v>33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</row>
    <row r="32" spans="1:242">
      <c r="A32" s="96">
        <f t="shared" si="10"/>
        <v>18</v>
      </c>
      <c r="B32" s="86" t="s">
        <v>65</v>
      </c>
      <c r="C32" s="91" t="s">
        <v>66</v>
      </c>
      <c r="D32" s="86" t="s">
        <v>103</v>
      </c>
      <c r="E32" s="86" t="s">
        <v>73</v>
      </c>
      <c r="F32" s="90" t="s">
        <v>129</v>
      </c>
      <c r="G32" s="113" t="s">
        <v>268</v>
      </c>
      <c r="H32" s="93" t="s">
        <v>131</v>
      </c>
      <c r="I32" s="81">
        <v>2018</v>
      </c>
      <c r="J32" s="86" t="s">
        <v>31</v>
      </c>
      <c r="K32" s="105">
        <v>2023</v>
      </c>
      <c r="L32" s="97">
        <f t="shared" si="6"/>
        <v>5</v>
      </c>
      <c r="M32" s="78">
        <v>2116</v>
      </c>
      <c r="N32" s="97">
        <f t="shared" si="11"/>
        <v>9100916</v>
      </c>
      <c r="O32" s="97">
        <f t="shared" si="12"/>
        <v>8190824.4000000004</v>
      </c>
      <c r="P32" s="97">
        <f t="shared" si="12"/>
        <v>7371741.96</v>
      </c>
      <c r="Q32" s="95">
        <f>P32/Q4</f>
        <v>1770.7763535911602</v>
      </c>
      <c r="R32" s="95">
        <f t="shared" si="8"/>
        <v>737174.196</v>
      </c>
      <c r="S32" s="95">
        <f t="shared" si="9"/>
        <v>6634567.7640000004</v>
      </c>
      <c r="T32" s="95">
        <v>4836599.899956</v>
      </c>
      <c r="U32" s="86" t="s">
        <v>70</v>
      </c>
      <c r="V32" s="30"/>
      <c r="W32" s="86" t="s">
        <v>33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</row>
    <row r="33" spans="1:243">
      <c r="A33" s="96">
        <f t="shared" si="10"/>
        <v>19</v>
      </c>
      <c r="B33" s="86" t="s">
        <v>132</v>
      </c>
      <c r="C33" s="91" t="s">
        <v>133</v>
      </c>
      <c r="D33" s="86" t="s">
        <v>134</v>
      </c>
      <c r="E33" s="115" t="s">
        <v>73</v>
      </c>
      <c r="F33" s="116" t="s">
        <v>135</v>
      </c>
      <c r="G33" s="117" t="s">
        <v>136</v>
      </c>
      <c r="H33" s="116" t="s">
        <v>137</v>
      </c>
      <c r="I33" s="107">
        <v>2021</v>
      </c>
      <c r="J33" s="87" t="s">
        <v>31</v>
      </c>
      <c r="K33" s="82">
        <v>2023</v>
      </c>
      <c r="L33" s="97">
        <f t="shared" si="6"/>
        <v>2</v>
      </c>
      <c r="M33" s="108">
        <v>3139</v>
      </c>
      <c r="N33" s="98">
        <f t="shared" si="11"/>
        <v>13500839</v>
      </c>
      <c r="O33" s="97">
        <f t="shared" si="12"/>
        <v>12150755.1</v>
      </c>
      <c r="P33" s="98">
        <f t="shared" si="12"/>
        <v>10935679.59</v>
      </c>
      <c r="Q33" s="95">
        <f>P33/Q4</f>
        <v>2626.8747513812154</v>
      </c>
      <c r="R33" s="95">
        <f t="shared" si="8"/>
        <v>1093567.959</v>
      </c>
      <c r="S33" s="95">
        <f t="shared" si="9"/>
        <v>9842111.6309999991</v>
      </c>
      <c r="T33" s="95">
        <v>7174899.3789989986</v>
      </c>
      <c r="U33" s="86" t="s">
        <v>70</v>
      </c>
      <c r="V33" s="30"/>
      <c r="W33" s="86" t="s">
        <v>33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</row>
    <row r="34" spans="1:243" s="48" customFormat="1" ht="14">
      <c r="A34" s="29"/>
      <c r="B34" s="135"/>
      <c r="C34" s="61"/>
      <c r="D34" s="56"/>
      <c r="E34" s="56"/>
      <c r="F34" s="74"/>
      <c r="G34" s="58"/>
      <c r="H34" s="136"/>
      <c r="I34" s="64"/>
      <c r="J34" s="65"/>
      <c r="K34" s="66"/>
      <c r="L34" s="57"/>
      <c r="M34" s="57"/>
      <c r="N34" s="59"/>
      <c r="O34" s="60"/>
      <c r="P34" s="59"/>
      <c r="Q34" s="72"/>
      <c r="R34" s="63"/>
      <c r="S34" s="63"/>
      <c r="T34" s="63"/>
      <c r="U34" s="30"/>
      <c r="V34" s="30"/>
      <c r="W34" s="30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</row>
    <row r="35" spans="1:243" s="48" customFormat="1">
      <c r="A35" s="52"/>
      <c r="B35" s="9"/>
      <c r="C35" s="12"/>
      <c r="D35" s="9"/>
      <c r="E35" s="9"/>
      <c r="F35" s="9"/>
      <c r="G35" s="9"/>
      <c r="H35" s="53"/>
      <c r="I35" s="9"/>
      <c r="J35" s="9"/>
      <c r="K35" s="9"/>
      <c r="L35" s="9"/>
      <c r="M35" s="9"/>
      <c r="N35" s="9"/>
      <c r="O35" s="9"/>
      <c r="P35" s="9"/>
      <c r="Q35" s="15"/>
      <c r="R35" s="15"/>
      <c r="S35" s="15"/>
      <c r="T35" s="15"/>
      <c r="U35" s="9"/>
      <c r="V35" s="9"/>
      <c r="W35" s="9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</row>
    <row r="36" spans="1:243" s="48" customFormat="1">
      <c r="A36" s="52"/>
      <c r="B36" s="9"/>
      <c r="C36" s="12"/>
      <c r="D36" s="9"/>
      <c r="E36" s="9"/>
      <c r="F36" s="9"/>
      <c r="G36" s="9"/>
      <c r="H36" s="53"/>
      <c r="I36" s="9"/>
      <c r="J36" s="9"/>
      <c r="K36" s="9"/>
      <c r="L36" s="9"/>
      <c r="M36" s="9"/>
      <c r="N36" s="9"/>
      <c r="O36" s="9"/>
      <c r="P36" s="9"/>
      <c r="Q36" s="15"/>
      <c r="R36" s="15"/>
      <c r="S36" s="15"/>
      <c r="T36" s="15"/>
      <c r="U36" s="9"/>
      <c r="V36" s="9"/>
      <c r="W36" s="9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</row>
    <row r="37" spans="1:243" s="48" customFormat="1">
      <c r="A37" s="52"/>
      <c r="B37" s="9"/>
      <c r="C37" s="12"/>
      <c r="D37" s="9"/>
      <c r="E37" s="9"/>
      <c r="F37" s="9"/>
      <c r="G37" s="9"/>
      <c r="H37" s="53"/>
      <c r="I37" s="9"/>
      <c r="J37" s="9"/>
      <c r="K37" s="9"/>
      <c r="L37" s="9"/>
      <c r="M37" s="9"/>
      <c r="N37" s="9"/>
      <c r="O37" s="9"/>
      <c r="P37" s="9"/>
      <c r="Q37" s="15"/>
      <c r="R37" s="15"/>
      <c r="S37" s="15"/>
      <c r="T37" s="194"/>
      <c r="U37" s="9"/>
      <c r="V37" s="9"/>
      <c r="W37" s="9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</row>
    <row r="38" spans="1:243">
      <c r="T38" s="191"/>
      <c r="X38" s="36"/>
      <c r="Y38" s="36"/>
      <c r="Z38" s="36"/>
      <c r="AA38" s="36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</row>
    <row r="39" spans="1:243">
      <c r="T39" s="192"/>
      <c r="X39" s="50"/>
      <c r="Y39" s="51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  <c r="HK39" s="49"/>
      <c r="HL39" s="49"/>
      <c r="HM39" s="49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49"/>
      <c r="HY39" s="49"/>
      <c r="HZ39" s="49"/>
      <c r="IA39" s="49"/>
      <c r="IB39" s="49"/>
      <c r="IC39" s="49"/>
      <c r="ID39" s="49"/>
      <c r="IE39" s="49"/>
      <c r="IF39" s="49"/>
      <c r="IG39" s="49"/>
      <c r="IH39" s="49"/>
      <c r="II39" s="49"/>
    </row>
    <row r="40" spans="1:243">
      <c r="T40" s="195"/>
      <c r="X40" s="50"/>
      <c r="Y40" s="51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  <c r="HK40" s="49"/>
      <c r="HL40" s="49"/>
      <c r="HM40" s="49"/>
      <c r="HN40" s="49"/>
      <c r="HO40" s="49"/>
      <c r="HP40" s="49"/>
      <c r="HQ40" s="49"/>
      <c r="HR40" s="49"/>
      <c r="HS40" s="49"/>
      <c r="HT40" s="49"/>
      <c r="HU40" s="49"/>
      <c r="HV40" s="49"/>
      <c r="HW40" s="49"/>
      <c r="HX40" s="49"/>
      <c r="HY40" s="49"/>
      <c r="HZ40" s="49"/>
      <c r="IA40" s="49"/>
      <c r="IB40" s="49"/>
      <c r="IC40" s="49"/>
      <c r="ID40" s="49"/>
      <c r="IE40" s="49"/>
      <c r="IF40" s="49"/>
      <c r="IG40" s="49"/>
      <c r="IH40" s="49"/>
      <c r="II40" s="49"/>
    </row>
    <row r="41" spans="1:243">
      <c r="T41" s="19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</row>
    <row r="42" spans="1:243">
      <c r="T42" s="191"/>
    </row>
    <row r="43" spans="1:243">
      <c r="T43" s="191"/>
    </row>
    <row r="44" spans="1:243">
      <c r="T44" s="192"/>
    </row>
    <row r="45" spans="1:243">
      <c r="T45" s="193"/>
    </row>
  </sheetData>
  <protectedRanges>
    <protectedRange sqref="F34" name="Range1_4_1_1_1_1_1_6_1_1"/>
  </protectedRanges>
  <mergeCells count="2">
    <mergeCell ref="B14:J14"/>
    <mergeCell ref="A6:W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00F3-ABB4-4B3F-9F46-55D63F27BB3D}">
  <dimension ref="A1:IM24"/>
  <sheetViews>
    <sheetView tabSelected="1" topLeftCell="A8" zoomScale="90" zoomScaleNormal="90" workbookViewId="0">
      <selection activeCell="T13" sqref="T13"/>
    </sheetView>
  </sheetViews>
  <sheetFormatPr defaultColWidth="9.1796875" defaultRowHeight="13"/>
  <cols>
    <col min="1" max="1" width="7" style="52" customWidth="1"/>
    <col min="2" max="2" width="9" style="9" customWidth="1"/>
    <col min="3" max="3" width="12" style="12" customWidth="1"/>
    <col min="4" max="4" width="34.1796875" style="9" customWidth="1"/>
    <col min="5" max="5" width="10.26953125" style="9" customWidth="1"/>
    <col min="6" max="6" width="13" style="9" customWidth="1"/>
    <col min="7" max="7" width="16" style="9" customWidth="1"/>
    <col min="8" max="8" width="30.7265625" style="53" customWidth="1"/>
    <col min="9" max="9" width="13" style="9" bestFit="1" customWidth="1"/>
    <col min="10" max="10" width="22.81640625" style="9" bestFit="1" customWidth="1"/>
    <col min="11" max="11" width="11.81640625" style="9" hidden="1" customWidth="1"/>
    <col min="12" max="12" width="9.7265625" style="9" hidden="1" customWidth="1"/>
    <col min="13" max="13" width="9.1796875" style="9" bestFit="1"/>
    <col min="14" max="14" width="36.453125" style="9" hidden="1" customWidth="1"/>
    <col min="15" max="16" width="13" style="9" hidden="1" customWidth="1"/>
    <col min="17" max="17" width="14.1796875" style="15" hidden="1" customWidth="1"/>
    <col min="18" max="19" width="13" style="15" hidden="1" customWidth="1"/>
    <col min="20" max="20" width="18.1796875" style="15" customWidth="1"/>
    <col min="21" max="21" width="16.81640625" style="9" customWidth="1"/>
    <col min="22" max="22" width="11.7265625" style="9" hidden="1" customWidth="1"/>
    <col min="23" max="23" width="23.1796875" style="9" customWidth="1"/>
    <col min="24" max="24" width="9.1796875" style="54"/>
    <col min="25" max="25" width="33.54296875" style="54" bestFit="1" customWidth="1"/>
    <col min="26" max="58" width="9.1796875" style="54"/>
    <col min="59" max="16384" width="9.1796875" style="9"/>
  </cols>
  <sheetData>
    <row r="1" spans="1:247" ht="13.5" thickBot="1">
      <c r="A1" s="69" t="s">
        <v>0</v>
      </c>
      <c r="B1" s="70"/>
      <c r="C1" s="70"/>
      <c r="D1" s="71"/>
      <c r="E1" s="2"/>
      <c r="F1" s="2"/>
      <c r="G1" s="8"/>
      <c r="H1" s="3"/>
      <c r="I1" s="2"/>
      <c r="J1" s="2"/>
      <c r="K1" s="4"/>
      <c r="L1" s="5"/>
      <c r="M1" s="5"/>
      <c r="N1" s="83" t="s">
        <v>1</v>
      </c>
      <c r="O1" s="6"/>
      <c r="P1" s="6"/>
      <c r="Q1" s="7"/>
      <c r="R1" s="7"/>
      <c r="S1" s="7"/>
      <c r="T1" s="103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>
      <c r="A2" s="11"/>
      <c r="B2" s="2"/>
      <c r="D2" s="2"/>
      <c r="E2" s="2"/>
      <c r="F2" s="2"/>
      <c r="G2" s="2"/>
      <c r="H2" s="3"/>
      <c r="I2" s="13"/>
      <c r="J2" s="2"/>
      <c r="K2" s="2"/>
      <c r="L2" s="2"/>
      <c r="M2" s="2"/>
      <c r="N2" s="2"/>
      <c r="O2" s="2"/>
      <c r="P2" s="2"/>
      <c r="Q2" s="14"/>
      <c r="R2" s="14"/>
      <c r="S2" s="14"/>
      <c r="T2" s="14"/>
      <c r="U2" s="2"/>
      <c r="V2" s="2"/>
      <c r="W2" s="2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</row>
    <row r="3" spans="1:247" ht="30" customHeight="1">
      <c r="A3" s="11"/>
      <c r="B3" s="2"/>
      <c r="D3" s="16"/>
      <c r="E3" s="13"/>
      <c r="F3" s="13"/>
      <c r="G3" s="2"/>
      <c r="H3" s="13"/>
      <c r="I3" s="13"/>
      <c r="J3" s="13"/>
      <c r="K3" s="17"/>
      <c r="L3" s="2"/>
      <c r="M3" s="2"/>
      <c r="N3" s="2"/>
      <c r="O3" s="2"/>
      <c r="P3" s="2"/>
      <c r="Q3" s="14"/>
      <c r="R3" s="14"/>
      <c r="S3" s="14"/>
      <c r="T3" s="14"/>
      <c r="U3" s="2"/>
      <c r="V3" s="2"/>
      <c r="W3" s="2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</row>
    <row r="4" spans="1:247" ht="13.5" thickBot="1">
      <c r="A4" s="11"/>
      <c r="B4" s="2"/>
      <c r="C4" s="18"/>
      <c r="D4" s="2"/>
      <c r="E4" s="2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104">
        <v>4163</v>
      </c>
      <c r="R4" s="14"/>
      <c r="S4" s="14"/>
      <c r="T4" s="14"/>
      <c r="U4" s="2"/>
      <c r="V4" s="2"/>
      <c r="W4" s="2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28" customFormat="1" ht="79.5" customHeight="1" thickBot="1">
      <c r="A5" s="19" t="s">
        <v>2</v>
      </c>
      <c r="B5" s="20" t="s">
        <v>3</v>
      </c>
      <c r="C5" s="21" t="s">
        <v>4</v>
      </c>
      <c r="D5" s="20" t="s">
        <v>5</v>
      </c>
      <c r="E5" s="20" t="s">
        <v>6</v>
      </c>
      <c r="F5" s="73" t="s">
        <v>7</v>
      </c>
      <c r="G5" s="20" t="s">
        <v>8</v>
      </c>
      <c r="H5" s="20" t="s">
        <v>9</v>
      </c>
      <c r="I5" s="22" t="s">
        <v>10</v>
      </c>
      <c r="J5" s="20" t="s">
        <v>11</v>
      </c>
      <c r="K5" s="23" t="s">
        <v>12</v>
      </c>
      <c r="L5" s="24" t="s">
        <v>13</v>
      </c>
      <c r="M5" s="24" t="s">
        <v>14</v>
      </c>
      <c r="N5" s="24" t="s">
        <v>15</v>
      </c>
      <c r="O5" s="24" t="s">
        <v>16</v>
      </c>
      <c r="P5" s="24" t="s">
        <v>17</v>
      </c>
      <c r="Q5" s="24" t="s">
        <v>18</v>
      </c>
      <c r="R5" s="62" t="s">
        <v>19</v>
      </c>
      <c r="S5" s="24" t="s">
        <v>20</v>
      </c>
      <c r="T5" s="121" t="s">
        <v>413</v>
      </c>
      <c r="U5" s="20" t="s">
        <v>21</v>
      </c>
      <c r="V5" s="55" t="s">
        <v>22</v>
      </c>
      <c r="W5" s="25" t="s">
        <v>23</v>
      </c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</row>
    <row r="6" spans="1:247" ht="14.5">
      <c r="B6" s="268" t="s">
        <v>408</v>
      </c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</row>
    <row r="7" spans="1:247">
      <c r="A7" s="96">
        <v>1</v>
      </c>
      <c r="B7" s="84" t="s">
        <v>48</v>
      </c>
      <c r="C7" s="85" t="s">
        <v>49</v>
      </c>
      <c r="D7" s="86" t="s">
        <v>50</v>
      </c>
      <c r="E7" s="87" t="s">
        <v>27</v>
      </c>
      <c r="F7" s="88" t="s">
        <v>51</v>
      </c>
      <c r="G7" s="110" t="s">
        <v>52</v>
      </c>
      <c r="H7" s="110" t="s">
        <v>53</v>
      </c>
      <c r="I7" s="80">
        <v>2017</v>
      </c>
      <c r="J7" s="87" t="s">
        <v>31</v>
      </c>
      <c r="K7" s="82">
        <v>2023</v>
      </c>
      <c r="L7" s="97">
        <f>K7-I7</f>
        <v>6</v>
      </c>
      <c r="M7" s="75">
        <v>36220</v>
      </c>
      <c r="N7" s="76">
        <v>141000000</v>
      </c>
      <c r="O7" s="77">
        <v>121658897</v>
      </c>
      <c r="P7" s="41">
        <f>O7-(10%*O7)</f>
        <v>109493007.3</v>
      </c>
      <c r="Q7" s="95">
        <f>P7/Q4</f>
        <v>26301.467042997836</v>
      </c>
      <c r="R7" s="95">
        <f>10%*P7</f>
        <v>10949300.73</v>
      </c>
      <c r="S7" s="95">
        <f>P7-R7</f>
        <v>98543706.569999993</v>
      </c>
      <c r="T7" s="95">
        <v>71838362.089529991</v>
      </c>
      <c r="U7" s="87" t="s">
        <v>54</v>
      </c>
      <c r="V7" s="38"/>
      <c r="W7" s="87" t="s">
        <v>33</v>
      </c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</row>
    <row r="8" spans="1:247">
      <c r="A8" s="96">
        <v>2</v>
      </c>
      <c r="B8" s="84" t="s">
        <v>48</v>
      </c>
      <c r="C8" s="85" t="s">
        <v>43</v>
      </c>
      <c r="D8" s="86" t="s">
        <v>265</v>
      </c>
      <c r="E8" s="87" t="s">
        <v>27</v>
      </c>
      <c r="F8" s="88" t="s">
        <v>55</v>
      </c>
      <c r="G8" s="111" t="s">
        <v>264</v>
      </c>
      <c r="H8" s="110" t="s">
        <v>57</v>
      </c>
      <c r="I8" s="80">
        <v>2016</v>
      </c>
      <c r="J8" s="87" t="s">
        <v>31</v>
      </c>
      <c r="K8" s="82">
        <v>2023</v>
      </c>
      <c r="L8" s="97">
        <f>K8-I8</f>
        <v>7</v>
      </c>
      <c r="M8" s="75">
        <v>37872</v>
      </c>
      <c r="N8" s="76">
        <v>121480000</v>
      </c>
      <c r="O8" s="77">
        <v>104818773</v>
      </c>
      <c r="P8" s="41">
        <f>O8-(10%*O8)</f>
        <v>94336895.700000003</v>
      </c>
      <c r="Q8" s="95">
        <f>P8/GOAL!Q4</f>
        <v>22660.796468892626</v>
      </c>
      <c r="R8" s="95">
        <f>10%*P8</f>
        <v>9433689.5700000003</v>
      </c>
      <c r="S8" s="95">
        <f>P8-R8</f>
        <v>84903206.129999995</v>
      </c>
      <c r="T8" s="95">
        <v>61894437.268769994</v>
      </c>
      <c r="U8" s="87" t="s">
        <v>38</v>
      </c>
      <c r="V8" s="38"/>
      <c r="W8" s="87" t="s">
        <v>33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</row>
    <row r="9" spans="1:247" ht="14.5">
      <c r="A9" s="134">
        <v>3</v>
      </c>
      <c r="B9" s="123" t="s">
        <v>48</v>
      </c>
      <c r="C9" s="124" t="s">
        <v>368</v>
      </c>
      <c r="D9" s="86" t="s">
        <v>265</v>
      </c>
      <c r="E9" s="99" t="s">
        <v>27</v>
      </c>
      <c r="F9" t="s">
        <v>369</v>
      </c>
      <c r="G9" t="s">
        <v>370</v>
      </c>
      <c r="H9" s="125" t="s">
        <v>371</v>
      </c>
      <c r="I9" s="126">
        <v>2025</v>
      </c>
      <c r="J9" s="127" t="s">
        <v>31</v>
      </c>
      <c r="K9" s="128"/>
      <c r="L9" s="129"/>
      <c r="M9" s="100">
        <v>71468</v>
      </c>
      <c r="N9" s="100"/>
      <c r="O9" s="101"/>
      <c r="P9" s="129"/>
      <c r="Q9" s="130"/>
      <c r="R9" s="130"/>
      <c r="S9" s="130"/>
      <c r="T9" s="95">
        <v>247346638.19999999</v>
      </c>
      <c r="U9" s="127" t="s">
        <v>54</v>
      </c>
      <c r="V9" s="131"/>
      <c r="W9" s="127" t="s">
        <v>33</v>
      </c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</row>
    <row r="10" spans="1:247" ht="14.5">
      <c r="B10" s="266" t="s">
        <v>407</v>
      </c>
      <c r="C10" s="267"/>
      <c r="D10" s="267"/>
      <c r="E10" s="267"/>
      <c r="F10" s="267"/>
      <c r="G10" s="267"/>
      <c r="H10" s="267"/>
      <c r="I10" s="267"/>
      <c r="J10" s="267"/>
      <c r="K10" s="267"/>
      <c r="L10" s="267"/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</row>
    <row r="11" spans="1:247">
      <c r="A11" s="29"/>
      <c r="B11" s="1"/>
      <c r="C11" s="37"/>
      <c r="D11" s="30"/>
      <c r="E11" s="38"/>
      <c r="F11" s="39"/>
      <c r="G11" s="42"/>
      <c r="H11" s="39"/>
      <c r="I11" s="40"/>
      <c r="J11" s="38"/>
      <c r="K11" s="31"/>
      <c r="L11" s="34"/>
      <c r="M11" s="34"/>
      <c r="N11" s="34"/>
      <c r="O11" s="34"/>
      <c r="P11" s="34"/>
      <c r="Q11" s="33"/>
      <c r="R11" s="33"/>
      <c r="S11" s="33"/>
      <c r="T11" s="33"/>
      <c r="U11" s="38"/>
      <c r="V11" s="38"/>
      <c r="W11" s="38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</row>
    <row r="12" spans="1:247">
      <c r="A12" s="96">
        <v>1</v>
      </c>
      <c r="B12" s="86" t="s">
        <v>48</v>
      </c>
      <c r="C12" s="91" t="s">
        <v>138</v>
      </c>
      <c r="D12" s="86" t="s">
        <v>72</v>
      </c>
      <c r="E12" s="87" t="s">
        <v>73</v>
      </c>
      <c r="F12" s="88" t="s">
        <v>139</v>
      </c>
      <c r="G12" s="92" t="s">
        <v>140</v>
      </c>
      <c r="H12" s="112" t="s">
        <v>141</v>
      </c>
      <c r="I12" s="81">
        <v>2017</v>
      </c>
      <c r="J12" s="87" t="s">
        <v>31</v>
      </c>
      <c r="K12" s="82">
        <v>2023</v>
      </c>
      <c r="L12" s="97">
        <f t="shared" ref="L12:L23" si="0">K12-I12</f>
        <v>6</v>
      </c>
      <c r="M12" s="78">
        <v>2116</v>
      </c>
      <c r="N12" s="98">
        <f t="shared" ref="N12:N15" si="1">M12*4301</f>
        <v>9100916</v>
      </c>
      <c r="O12" s="77">
        <v>8596350</v>
      </c>
      <c r="P12" s="98">
        <f t="shared" ref="P12:P15" si="2">O12-(10%*O12)</f>
        <v>7736715</v>
      </c>
      <c r="Q12" s="120">
        <f>P12/Q4</f>
        <v>1858.4470333893826</v>
      </c>
      <c r="R12" s="95">
        <f t="shared" ref="R12:R23" si="3">10%*P12</f>
        <v>773671.5</v>
      </c>
      <c r="S12" s="95">
        <f t="shared" ref="S12:S23" si="4">P12-R12</f>
        <v>6963043.5</v>
      </c>
      <c r="T12" s="95">
        <v>5076058.7115000002</v>
      </c>
      <c r="U12" s="86" t="s">
        <v>409</v>
      </c>
      <c r="V12" s="30"/>
      <c r="W12" s="86" t="s">
        <v>33</v>
      </c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</row>
    <row r="13" spans="1:247">
      <c r="A13" s="96">
        <f t="shared" ref="A13:A24" si="5">A12+1</f>
        <v>2</v>
      </c>
      <c r="B13" s="86" t="s">
        <v>48</v>
      </c>
      <c r="C13" s="91" t="s">
        <v>138</v>
      </c>
      <c r="D13" s="86" t="s">
        <v>72</v>
      </c>
      <c r="E13" s="87" t="s">
        <v>73</v>
      </c>
      <c r="F13" s="88" t="s">
        <v>142</v>
      </c>
      <c r="G13" s="92" t="s">
        <v>143</v>
      </c>
      <c r="H13" s="112" t="s">
        <v>144</v>
      </c>
      <c r="I13" s="81">
        <v>2017</v>
      </c>
      <c r="J13" s="87" t="s">
        <v>31</v>
      </c>
      <c r="K13" s="82">
        <v>2023</v>
      </c>
      <c r="L13" s="97">
        <f t="shared" si="0"/>
        <v>6</v>
      </c>
      <c r="M13" s="78">
        <v>2116</v>
      </c>
      <c r="N13" s="98">
        <f t="shared" si="1"/>
        <v>9100916</v>
      </c>
      <c r="O13" s="77">
        <v>8596350</v>
      </c>
      <c r="P13" s="98">
        <f t="shared" si="2"/>
        <v>7736715</v>
      </c>
      <c r="Q13" s="120">
        <f>P13/Q4</f>
        <v>1858.4470333893826</v>
      </c>
      <c r="R13" s="95">
        <f t="shared" si="3"/>
        <v>773671.5</v>
      </c>
      <c r="S13" s="95">
        <f t="shared" si="4"/>
        <v>6963043.5</v>
      </c>
      <c r="T13" s="95">
        <v>5076058.7115000002</v>
      </c>
      <c r="U13" s="86" t="s">
        <v>54</v>
      </c>
      <c r="V13" s="30"/>
      <c r="W13" s="86" t="s">
        <v>33</v>
      </c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</row>
    <row r="14" spans="1:247">
      <c r="A14" s="96">
        <f t="shared" si="5"/>
        <v>3</v>
      </c>
      <c r="B14" s="86" t="s">
        <v>48</v>
      </c>
      <c r="C14" s="91" t="s">
        <v>138</v>
      </c>
      <c r="D14" s="86" t="s">
        <v>72</v>
      </c>
      <c r="E14" s="87" t="s">
        <v>73</v>
      </c>
      <c r="F14" s="88" t="s">
        <v>145</v>
      </c>
      <c r="G14" s="92" t="s">
        <v>146</v>
      </c>
      <c r="H14" s="112" t="s">
        <v>147</v>
      </c>
      <c r="I14" s="81">
        <v>2017</v>
      </c>
      <c r="J14" s="87" t="s">
        <v>31</v>
      </c>
      <c r="K14" s="82">
        <v>2023</v>
      </c>
      <c r="L14" s="97">
        <f t="shared" si="0"/>
        <v>6</v>
      </c>
      <c r="M14" s="78">
        <v>2116</v>
      </c>
      <c r="N14" s="98">
        <f t="shared" si="1"/>
        <v>9100916</v>
      </c>
      <c r="O14" s="77">
        <v>8596350</v>
      </c>
      <c r="P14" s="98">
        <f t="shared" si="2"/>
        <v>7736715</v>
      </c>
      <c r="Q14" s="120">
        <f>P14/Q4</f>
        <v>1858.4470333893826</v>
      </c>
      <c r="R14" s="95">
        <f t="shared" si="3"/>
        <v>773671.5</v>
      </c>
      <c r="S14" s="95">
        <f t="shared" si="4"/>
        <v>6963043.5</v>
      </c>
      <c r="T14" s="95">
        <v>5076058.7115000002</v>
      </c>
      <c r="U14" s="86" t="s">
        <v>54</v>
      </c>
      <c r="V14" s="30"/>
      <c r="W14" s="86" t="s">
        <v>33</v>
      </c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</row>
    <row r="15" spans="1:247">
      <c r="A15" s="96">
        <f t="shared" si="5"/>
        <v>4</v>
      </c>
      <c r="B15" s="86" t="s">
        <v>48</v>
      </c>
      <c r="C15" s="91" t="s">
        <v>138</v>
      </c>
      <c r="D15" s="86" t="s">
        <v>72</v>
      </c>
      <c r="E15" s="87" t="s">
        <v>73</v>
      </c>
      <c r="F15" s="88" t="s">
        <v>148</v>
      </c>
      <c r="G15" s="92" t="s">
        <v>149</v>
      </c>
      <c r="H15" s="112" t="s">
        <v>150</v>
      </c>
      <c r="I15" s="81">
        <v>2017</v>
      </c>
      <c r="J15" s="87" t="s">
        <v>31</v>
      </c>
      <c r="K15" s="82">
        <v>2023</v>
      </c>
      <c r="L15" s="97">
        <f t="shared" si="0"/>
        <v>6</v>
      </c>
      <c r="M15" s="78">
        <v>2116</v>
      </c>
      <c r="N15" s="98">
        <f t="shared" si="1"/>
        <v>9100916</v>
      </c>
      <c r="O15" s="77">
        <v>8596350</v>
      </c>
      <c r="P15" s="98">
        <f t="shared" si="2"/>
        <v>7736715</v>
      </c>
      <c r="Q15" s="120">
        <f>P15/Q4</f>
        <v>1858.4470333893826</v>
      </c>
      <c r="R15" s="95">
        <f t="shared" si="3"/>
        <v>773671.5</v>
      </c>
      <c r="S15" s="95">
        <f t="shared" si="4"/>
        <v>6963043.5</v>
      </c>
      <c r="T15" s="95">
        <v>5076058.7115000002</v>
      </c>
      <c r="U15" s="86" t="s">
        <v>409</v>
      </c>
      <c r="V15" s="30"/>
      <c r="W15" s="86" t="s">
        <v>33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</row>
    <row r="16" spans="1:247">
      <c r="A16" s="96">
        <f t="shared" si="5"/>
        <v>5</v>
      </c>
      <c r="B16" s="86" t="s">
        <v>48</v>
      </c>
      <c r="C16" s="91" t="s">
        <v>151</v>
      </c>
      <c r="D16" s="86" t="s">
        <v>134</v>
      </c>
      <c r="E16" s="115" t="s">
        <v>73</v>
      </c>
      <c r="F16" s="94" t="s">
        <v>152</v>
      </c>
      <c r="G16" s="94" t="s">
        <v>153</v>
      </c>
      <c r="H16" s="94" t="s">
        <v>154</v>
      </c>
      <c r="I16" s="81">
        <v>2021</v>
      </c>
      <c r="J16" s="87" t="s">
        <v>31</v>
      </c>
      <c r="K16" s="82">
        <v>2023</v>
      </c>
      <c r="L16" s="97">
        <f t="shared" si="0"/>
        <v>2</v>
      </c>
      <c r="M16" s="106">
        <v>3072</v>
      </c>
      <c r="N16" s="34"/>
      <c r="O16" s="32"/>
      <c r="P16" s="76">
        <v>13518484</v>
      </c>
      <c r="Q16" s="75">
        <v>1623.646889262551</v>
      </c>
      <c r="R16" s="95">
        <f t="shared" si="3"/>
        <v>1351848.4000000001</v>
      </c>
      <c r="S16" s="95">
        <f t="shared" si="4"/>
        <v>12166635.6</v>
      </c>
      <c r="T16" s="95">
        <v>8869477.3523999993</v>
      </c>
      <c r="U16" s="86" t="s">
        <v>54</v>
      </c>
      <c r="V16" s="30"/>
      <c r="W16" s="86" t="s">
        <v>33</v>
      </c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</row>
    <row r="17" spans="1:243">
      <c r="A17" s="96">
        <f t="shared" si="5"/>
        <v>6</v>
      </c>
      <c r="B17" s="86" t="s">
        <v>48</v>
      </c>
      <c r="C17" s="91" t="s">
        <v>151</v>
      </c>
      <c r="D17" s="86" t="s">
        <v>134</v>
      </c>
      <c r="E17" s="115" t="s">
        <v>73</v>
      </c>
      <c r="F17" s="94" t="s">
        <v>155</v>
      </c>
      <c r="G17" s="94" t="s">
        <v>156</v>
      </c>
      <c r="H17" s="94" t="s">
        <v>157</v>
      </c>
      <c r="I17" s="81">
        <v>2021</v>
      </c>
      <c r="J17" s="87" t="s">
        <v>31</v>
      </c>
      <c r="K17" s="82">
        <v>2023</v>
      </c>
      <c r="L17" s="97">
        <f t="shared" si="0"/>
        <v>2</v>
      </c>
      <c r="M17" s="106">
        <v>3072</v>
      </c>
      <c r="N17" s="34"/>
      <c r="O17" s="32"/>
      <c r="P17" s="76">
        <v>13518484</v>
      </c>
      <c r="Q17" s="75">
        <v>1623.646889262551</v>
      </c>
      <c r="R17" s="95">
        <f t="shared" si="3"/>
        <v>1351848.4000000001</v>
      </c>
      <c r="S17" s="95">
        <f t="shared" si="4"/>
        <v>12166635.6</v>
      </c>
      <c r="T17" s="95">
        <v>8869477.3523999993</v>
      </c>
      <c r="U17" s="86" t="s">
        <v>54</v>
      </c>
      <c r="V17" s="30"/>
      <c r="W17" s="86" t="s">
        <v>33</v>
      </c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</row>
    <row r="18" spans="1:243">
      <c r="A18" s="96">
        <f t="shared" si="5"/>
        <v>7</v>
      </c>
      <c r="B18" s="86" t="s">
        <v>48</v>
      </c>
      <c r="C18" s="91" t="s">
        <v>151</v>
      </c>
      <c r="D18" s="86" t="s">
        <v>134</v>
      </c>
      <c r="E18" s="99" t="s">
        <v>73</v>
      </c>
      <c r="F18" s="94" t="s">
        <v>158</v>
      </c>
      <c r="G18" s="94" t="s">
        <v>159</v>
      </c>
      <c r="H18" s="94" t="s">
        <v>160</v>
      </c>
      <c r="I18" s="81">
        <v>2021</v>
      </c>
      <c r="J18" s="87" t="s">
        <v>31</v>
      </c>
      <c r="K18" s="82">
        <v>2023</v>
      </c>
      <c r="L18" s="97">
        <f t="shared" si="0"/>
        <v>2</v>
      </c>
      <c r="M18" s="106">
        <v>3072</v>
      </c>
      <c r="N18" s="34"/>
      <c r="O18" s="32"/>
      <c r="P18" s="76">
        <v>13518484</v>
      </c>
      <c r="Q18" s="75">
        <v>1623.646889262551</v>
      </c>
      <c r="R18" s="95">
        <f t="shared" si="3"/>
        <v>1351848.4000000001</v>
      </c>
      <c r="S18" s="95">
        <f t="shared" si="4"/>
        <v>12166635.6</v>
      </c>
      <c r="T18" s="95">
        <v>8869477.3523999993</v>
      </c>
      <c r="U18" s="86" t="s">
        <v>54</v>
      </c>
      <c r="V18" s="30"/>
      <c r="W18" s="86" t="s">
        <v>33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</row>
    <row r="19" spans="1:243" s="48" customFormat="1">
      <c r="A19" s="96">
        <f t="shared" si="5"/>
        <v>8</v>
      </c>
      <c r="B19" s="86" t="s">
        <v>48</v>
      </c>
      <c r="C19" s="91" t="s">
        <v>151</v>
      </c>
      <c r="D19" s="86" t="s">
        <v>134</v>
      </c>
      <c r="E19" s="115" t="s">
        <v>73</v>
      </c>
      <c r="F19" s="118" t="s">
        <v>161</v>
      </c>
      <c r="G19" s="94" t="s">
        <v>162</v>
      </c>
      <c r="H19" s="116" t="s">
        <v>163</v>
      </c>
      <c r="I19" s="81">
        <v>2021</v>
      </c>
      <c r="J19" s="87" t="s">
        <v>31</v>
      </c>
      <c r="K19" s="82">
        <v>2023</v>
      </c>
      <c r="L19" s="97">
        <f t="shared" si="0"/>
        <v>2</v>
      </c>
      <c r="M19" s="108">
        <v>3062.5</v>
      </c>
      <c r="N19" s="76">
        <v>0</v>
      </c>
      <c r="O19" s="77">
        <v>0</v>
      </c>
      <c r="P19" s="76">
        <v>13475070</v>
      </c>
      <c r="Q19" s="78">
        <v>1618.4326207062215</v>
      </c>
      <c r="R19" s="95">
        <f t="shared" si="3"/>
        <v>1347507</v>
      </c>
      <c r="S19" s="95">
        <f t="shared" si="4"/>
        <v>12127563</v>
      </c>
      <c r="T19" s="95">
        <v>8840993.4269999992</v>
      </c>
      <c r="U19" s="86" t="s">
        <v>409</v>
      </c>
      <c r="V19" s="30"/>
      <c r="W19" s="86" t="s">
        <v>33</v>
      </c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</row>
    <row r="20" spans="1:243" s="48" customFormat="1">
      <c r="A20" s="96">
        <f t="shared" si="5"/>
        <v>9</v>
      </c>
      <c r="B20" s="86" t="s">
        <v>48</v>
      </c>
      <c r="C20" s="91" t="s">
        <v>151</v>
      </c>
      <c r="D20" s="86" t="s">
        <v>134</v>
      </c>
      <c r="E20" s="115" t="s">
        <v>73</v>
      </c>
      <c r="F20" s="118" t="s">
        <v>164</v>
      </c>
      <c r="G20" s="94" t="s">
        <v>165</v>
      </c>
      <c r="H20" s="116" t="s">
        <v>166</v>
      </c>
      <c r="I20" s="81">
        <v>2021</v>
      </c>
      <c r="J20" s="87" t="s">
        <v>31</v>
      </c>
      <c r="K20" s="82">
        <v>2023</v>
      </c>
      <c r="L20" s="97">
        <f t="shared" si="0"/>
        <v>2</v>
      </c>
      <c r="M20" s="108">
        <v>3062.5</v>
      </c>
      <c r="N20" s="76">
        <v>0</v>
      </c>
      <c r="O20" s="77">
        <v>0</v>
      </c>
      <c r="P20" s="76">
        <v>13475070</v>
      </c>
      <c r="Q20" s="78">
        <v>1618.4326207062215</v>
      </c>
      <c r="R20" s="95">
        <f t="shared" si="3"/>
        <v>1347507</v>
      </c>
      <c r="S20" s="95">
        <f t="shared" si="4"/>
        <v>12127563</v>
      </c>
      <c r="T20" s="95">
        <v>8840993.4269999992</v>
      </c>
      <c r="U20" s="86" t="s">
        <v>409</v>
      </c>
      <c r="V20" s="30"/>
      <c r="W20" s="86" t="s">
        <v>33</v>
      </c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</row>
    <row r="21" spans="1:243" s="48" customFormat="1">
      <c r="A21" s="96">
        <f t="shared" si="5"/>
        <v>10</v>
      </c>
      <c r="B21" s="86" t="s">
        <v>48</v>
      </c>
      <c r="C21" s="91" t="s">
        <v>151</v>
      </c>
      <c r="D21" s="86" t="s">
        <v>134</v>
      </c>
      <c r="E21" s="99" t="s">
        <v>73</v>
      </c>
      <c r="F21" s="118" t="s">
        <v>167</v>
      </c>
      <c r="G21" s="94" t="s">
        <v>168</v>
      </c>
      <c r="H21" s="116" t="s">
        <v>169</v>
      </c>
      <c r="I21" s="81">
        <v>2021</v>
      </c>
      <c r="J21" s="87" t="s">
        <v>31</v>
      </c>
      <c r="K21" s="82">
        <v>2023</v>
      </c>
      <c r="L21" s="97">
        <f t="shared" si="0"/>
        <v>2</v>
      </c>
      <c r="M21" s="108">
        <v>3062.5</v>
      </c>
      <c r="N21" s="100">
        <v>0</v>
      </c>
      <c r="O21" s="101">
        <v>0</v>
      </c>
      <c r="P21" s="76">
        <v>13475070</v>
      </c>
      <c r="Q21" s="106">
        <v>1618.4326207062215</v>
      </c>
      <c r="R21" s="95">
        <f t="shared" si="3"/>
        <v>1347507</v>
      </c>
      <c r="S21" s="95">
        <f t="shared" si="4"/>
        <v>12127563</v>
      </c>
      <c r="T21" s="95">
        <v>8840993.4269999992</v>
      </c>
      <c r="U21" s="86" t="s">
        <v>409</v>
      </c>
      <c r="V21" s="30"/>
      <c r="W21" s="86" t="s">
        <v>33</v>
      </c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</row>
    <row r="22" spans="1:243" s="48" customFormat="1">
      <c r="A22" s="96">
        <f t="shared" si="5"/>
        <v>11</v>
      </c>
      <c r="B22" s="86" t="s">
        <v>48</v>
      </c>
      <c r="C22" s="91" t="s">
        <v>151</v>
      </c>
      <c r="D22" s="86" t="s">
        <v>134</v>
      </c>
      <c r="E22" s="99" t="s">
        <v>73</v>
      </c>
      <c r="F22" s="118" t="s">
        <v>170</v>
      </c>
      <c r="G22" s="94" t="s">
        <v>171</v>
      </c>
      <c r="H22" s="116" t="s">
        <v>172</v>
      </c>
      <c r="I22" s="81">
        <v>2021</v>
      </c>
      <c r="J22" s="87" t="s">
        <v>31</v>
      </c>
      <c r="K22" s="82">
        <v>2023</v>
      </c>
      <c r="L22" s="97">
        <f t="shared" si="0"/>
        <v>2</v>
      </c>
      <c r="M22" s="108">
        <v>3062.5</v>
      </c>
      <c r="N22" s="67"/>
      <c r="O22" s="68"/>
      <c r="P22" s="100">
        <v>13475070</v>
      </c>
      <c r="Q22" s="106">
        <v>1618.4326207062215</v>
      </c>
      <c r="R22" s="95">
        <f t="shared" si="3"/>
        <v>1347507</v>
      </c>
      <c r="S22" s="95">
        <f t="shared" si="4"/>
        <v>12127563</v>
      </c>
      <c r="T22" s="95">
        <v>8840993.4269999992</v>
      </c>
      <c r="U22" s="86" t="s">
        <v>173</v>
      </c>
      <c r="V22" s="30"/>
      <c r="W22" s="86" t="s">
        <v>33</v>
      </c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</row>
    <row r="23" spans="1:243" s="48" customFormat="1">
      <c r="A23" s="122">
        <f t="shared" si="5"/>
        <v>12</v>
      </c>
      <c r="B23" s="99" t="s">
        <v>48</v>
      </c>
      <c r="C23" s="91" t="s">
        <v>151</v>
      </c>
      <c r="D23" s="86" t="s">
        <v>134</v>
      </c>
      <c r="E23" s="99" t="s">
        <v>73</v>
      </c>
      <c r="F23" s="118" t="s">
        <v>174</v>
      </c>
      <c r="G23" s="94" t="s">
        <v>175</v>
      </c>
      <c r="H23" s="116" t="s">
        <v>176</v>
      </c>
      <c r="I23" s="81">
        <v>2021</v>
      </c>
      <c r="J23" s="87" t="s">
        <v>31</v>
      </c>
      <c r="K23" s="82">
        <v>2023</v>
      </c>
      <c r="L23" s="97">
        <f t="shared" si="0"/>
        <v>2</v>
      </c>
      <c r="M23" s="108">
        <v>3062.5</v>
      </c>
      <c r="N23" s="59"/>
      <c r="O23" s="60"/>
      <c r="P23" s="100">
        <v>13475070</v>
      </c>
      <c r="Q23" s="106">
        <v>1618.4326207062215</v>
      </c>
      <c r="R23" s="95">
        <f t="shared" si="3"/>
        <v>1347507</v>
      </c>
      <c r="S23" s="95">
        <f t="shared" si="4"/>
        <v>12127563</v>
      </c>
      <c r="T23" s="95">
        <v>8840993.4269999992</v>
      </c>
      <c r="U23" s="86" t="s">
        <v>409</v>
      </c>
      <c r="V23" s="30"/>
      <c r="W23" s="86" t="s">
        <v>33</v>
      </c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</row>
    <row r="24" spans="1:243" s="48" customFormat="1">
      <c r="A24" s="122">
        <f t="shared" si="5"/>
        <v>13</v>
      </c>
      <c r="B24" s="86" t="s">
        <v>48</v>
      </c>
      <c r="C24" s="91" t="s">
        <v>272</v>
      </c>
      <c r="D24" s="86" t="s">
        <v>372</v>
      </c>
      <c r="E24" s="115" t="s">
        <v>73</v>
      </c>
      <c r="F24" s="118" t="s">
        <v>373</v>
      </c>
      <c r="G24" s="94" t="s">
        <v>374</v>
      </c>
      <c r="H24" s="90" t="s">
        <v>375</v>
      </c>
      <c r="I24" s="81">
        <v>2024</v>
      </c>
      <c r="J24" s="87" t="s">
        <v>31</v>
      </c>
      <c r="K24" s="82"/>
      <c r="L24" s="97"/>
      <c r="M24" s="108">
        <v>3342.6</v>
      </c>
      <c r="N24" s="76"/>
      <c r="O24" s="77"/>
      <c r="P24" s="76"/>
      <c r="Q24" s="78"/>
      <c r="R24" s="95"/>
      <c r="S24" s="95"/>
      <c r="T24" s="95">
        <v>12420000</v>
      </c>
      <c r="U24" s="190" t="s">
        <v>54</v>
      </c>
      <c r="V24" s="86" t="s">
        <v>54</v>
      </c>
      <c r="W24" s="30" t="s">
        <v>33</v>
      </c>
      <c r="X24" s="8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</row>
  </sheetData>
  <protectedRanges>
    <protectedRange sqref="F19:F23" name="Range1_4_1_1_1_1_1_6_1_1"/>
    <protectedRange sqref="F24" name="Range1_4_1_1_1_1_1_6_1_1_2"/>
  </protectedRanges>
  <mergeCells count="2">
    <mergeCell ref="B10:W10"/>
    <mergeCell ref="B6:M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7CFC-E139-42AD-AC28-339AC07A7CCC}">
  <dimension ref="A1:HM18"/>
  <sheetViews>
    <sheetView workbookViewId="0">
      <selection activeCell="C2" sqref="C2"/>
    </sheetView>
  </sheetViews>
  <sheetFormatPr defaultRowHeight="14.5"/>
  <cols>
    <col min="1" max="1" width="5.453125" customWidth="1"/>
    <col min="2" max="2" width="11.7265625" customWidth="1"/>
    <col min="3" max="3" width="15.54296875" customWidth="1"/>
    <col min="4" max="4" width="39" bestFit="1" customWidth="1"/>
    <col min="5" max="5" width="8.7265625" customWidth="1"/>
    <col min="6" max="6" width="12.26953125" bestFit="1" customWidth="1"/>
    <col min="7" max="7" width="15.1796875" customWidth="1"/>
    <col min="8" max="8" width="22.26953125" bestFit="1" customWidth="1"/>
    <col min="9" max="9" width="8.7265625" customWidth="1"/>
    <col min="10" max="10" width="10.54296875" customWidth="1"/>
    <col min="11" max="11" width="12.81640625" bestFit="1" customWidth="1"/>
    <col min="12" max="12" width="17" customWidth="1"/>
    <col min="14" max="14" width="14.54296875" customWidth="1"/>
  </cols>
  <sheetData>
    <row r="1" spans="1:221" ht="15" thickBot="1"/>
    <row r="2" spans="1:221" s="148" customFormat="1" ht="75" customHeight="1" thickBot="1">
      <c r="A2" s="137" t="s">
        <v>2</v>
      </c>
      <c r="B2" s="138" t="s">
        <v>3</v>
      </c>
      <c r="C2" s="139" t="s">
        <v>4</v>
      </c>
      <c r="D2" s="138" t="s">
        <v>5</v>
      </c>
      <c r="E2" s="138" t="s">
        <v>6</v>
      </c>
      <c r="F2" s="140" t="s">
        <v>7</v>
      </c>
      <c r="G2" s="138" t="s">
        <v>8</v>
      </c>
      <c r="H2" s="138" t="s">
        <v>9</v>
      </c>
      <c r="I2" s="141" t="s">
        <v>270</v>
      </c>
      <c r="J2" s="142" t="s">
        <v>11</v>
      </c>
      <c r="K2" s="143" t="s">
        <v>14</v>
      </c>
      <c r="L2" s="144" t="s">
        <v>410</v>
      </c>
      <c r="M2" s="138" t="s">
        <v>21</v>
      </c>
      <c r="N2" s="145" t="s">
        <v>23</v>
      </c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</row>
    <row r="3" spans="1:221" s="148" customFormat="1" ht="24" customHeight="1" thickBot="1">
      <c r="A3" s="249"/>
      <c r="B3" s="270" t="s">
        <v>404</v>
      </c>
      <c r="C3" s="271"/>
      <c r="D3" s="271"/>
      <c r="E3" s="271"/>
      <c r="F3" s="271"/>
      <c r="G3" s="271"/>
      <c r="H3" s="271"/>
      <c r="I3" s="271"/>
      <c r="J3" s="271"/>
      <c r="K3" s="251"/>
      <c r="L3" s="252"/>
      <c r="M3" s="250"/>
      <c r="N3" s="253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</row>
    <row r="4" spans="1:221" s="163" customFormat="1" ht="13">
      <c r="A4" s="149">
        <v>1</v>
      </c>
      <c r="B4" s="150" t="s">
        <v>271</v>
      </c>
      <c r="C4" s="151" t="s">
        <v>272</v>
      </c>
      <c r="D4" s="152" t="s">
        <v>26</v>
      </c>
      <c r="E4" s="152" t="s">
        <v>27</v>
      </c>
      <c r="F4" s="153" t="s">
        <v>273</v>
      </c>
      <c r="G4" s="154" t="s">
        <v>274</v>
      </c>
      <c r="H4" s="155" t="s">
        <v>275</v>
      </c>
      <c r="I4" s="156">
        <v>2025</v>
      </c>
      <c r="J4" s="157" t="s">
        <v>31</v>
      </c>
      <c r="K4" s="158">
        <v>71187.284570000003</v>
      </c>
      <c r="L4" s="159">
        <v>245062227.59999999</v>
      </c>
      <c r="M4" s="160" t="s">
        <v>90</v>
      </c>
      <c r="N4" s="160" t="s">
        <v>33</v>
      </c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</row>
    <row r="5" spans="1:221" s="163" customFormat="1" ht="13">
      <c r="A5" s="149">
        <v>2</v>
      </c>
      <c r="B5" s="150" t="s">
        <v>271</v>
      </c>
      <c r="C5" s="151" t="s">
        <v>272</v>
      </c>
      <c r="D5" s="152" t="s">
        <v>26</v>
      </c>
      <c r="E5" s="152" t="s">
        <v>27</v>
      </c>
      <c r="F5" s="153" t="s">
        <v>276</v>
      </c>
      <c r="G5" s="154" t="s">
        <v>277</v>
      </c>
      <c r="H5" s="164" t="s">
        <v>278</v>
      </c>
      <c r="I5" s="156">
        <v>2025</v>
      </c>
      <c r="J5" s="157" t="s">
        <v>31</v>
      </c>
      <c r="K5" s="158">
        <v>71187.284570000003</v>
      </c>
      <c r="L5" s="159">
        <v>245062227.59999999</v>
      </c>
      <c r="M5" s="160" t="s">
        <v>90</v>
      </c>
      <c r="N5" s="160" t="s">
        <v>33</v>
      </c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</row>
    <row r="6" spans="1:221" s="163" customFormat="1" ht="13">
      <c r="A6" s="196">
        <v>3</v>
      </c>
      <c r="B6" s="150" t="s">
        <v>271</v>
      </c>
      <c r="C6" s="151" t="s">
        <v>272</v>
      </c>
      <c r="D6" s="152" t="s">
        <v>26</v>
      </c>
      <c r="E6" s="152" t="s">
        <v>27</v>
      </c>
      <c r="F6" s="153" t="s">
        <v>279</v>
      </c>
      <c r="G6" s="154" t="s">
        <v>280</v>
      </c>
      <c r="H6" s="153" t="s">
        <v>281</v>
      </c>
      <c r="I6" s="156">
        <v>2025</v>
      </c>
      <c r="J6" s="157" t="s">
        <v>31</v>
      </c>
      <c r="K6" s="158">
        <v>71187.284570000003</v>
      </c>
      <c r="L6" s="159">
        <v>245062227.59999999</v>
      </c>
      <c r="M6" s="160" t="s">
        <v>42</v>
      </c>
      <c r="N6" s="160" t="s">
        <v>33</v>
      </c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2"/>
      <c r="AL6" s="162"/>
      <c r="AM6" s="162"/>
      <c r="AN6" s="162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  <c r="BM6" s="162"/>
      <c r="BN6" s="162"/>
      <c r="BO6" s="162"/>
      <c r="BP6" s="162"/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2"/>
      <c r="CC6" s="162"/>
      <c r="CD6" s="162"/>
      <c r="CE6" s="162"/>
      <c r="CF6" s="162"/>
      <c r="CG6" s="162"/>
      <c r="CH6" s="162"/>
      <c r="CI6" s="162"/>
      <c r="CJ6" s="162"/>
      <c r="CK6" s="162"/>
      <c r="CL6" s="162"/>
      <c r="CM6" s="162"/>
      <c r="CN6" s="162"/>
      <c r="CO6" s="162"/>
      <c r="CP6" s="162"/>
      <c r="CQ6" s="162"/>
      <c r="CR6" s="162"/>
      <c r="CS6" s="162"/>
      <c r="CT6" s="162"/>
      <c r="CU6" s="162"/>
      <c r="CV6" s="162"/>
      <c r="CW6" s="162"/>
      <c r="CX6" s="162"/>
      <c r="CY6" s="162"/>
      <c r="CZ6" s="162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2"/>
      <c r="DO6" s="162"/>
      <c r="DP6" s="162"/>
      <c r="DQ6" s="162"/>
      <c r="DR6" s="162"/>
      <c r="DS6" s="162"/>
      <c r="DT6" s="162"/>
      <c r="DU6" s="162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</row>
    <row r="7" spans="1:221" s="163" customFormat="1" ht="13">
      <c r="A7" s="197">
        <v>4</v>
      </c>
      <c r="B7" s="198" t="s">
        <v>271</v>
      </c>
      <c r="C7" s="199" t="s">
        <v>272</v>
      </c>
      <c r="D7" s="200" t="s">
        <v>26</v>
      </c>
      <c r="E7" s="200" t="s">
        <v>27</v>
      </c>
      <c r="F7" s="201" t="s">
        <v>282</v>
      </c>
      <c r="G7" s="202" t="s">
        <v>283</v>
      </c>
      <c r="H7" s="203" t="s">
        <v>284</v>
      </c>
      <c r="I7" s="204">
        <v>2025</v>
      </c>
      <c r="J7" s="205" t="s">
        <v>31</v>
      </c>
      <c r="K7" s="206">
        <v>71187.284570000003</v>
      </c>
      <c r="L7" s="207">
        <v>245062227.59999999</v>
      </c>
      <c r="M7" s="208" t="s">
        <v>42</v>
      </c>
      <c r="N7" s="205" t="s">
        <v>33</v>
      </c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</row>
    <row r="8" spans="1:221" s="163" customFormat="1">
      <c r="A8"/>
      <c r="B8" s="272" t="s">
        <v>406</v>
      </c>
      <c r="C8" s="273"/>
      <c r="D8" s="273"/>
      <c r="E8" s="273"/>
      <c r="F8" s="273"/>
      <c r="G8" s="273"/>
      <c r="H8" s="273"/>
      <c r="I8" s="273"/>
      <c r="J8" s="273"/>
      <c r="K8" s="15"/>
      <c r="L8" s="191"/>
      <c r="M8"/>
      <c r="N8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2"/>
      <c r="CT8" s="162"/>
      <c r="CU8" s="162"/>
      <c r="CV8" s="162"/>
      <c r="CW8" s="162"/>
      <c r="CX8" s="162"/>
      <c r="CY8" s="162"/>
      <c r="CZ8" s="162"/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2"/>
      <c r="DL8" s="162"/>
      <c r="DM8" s="162"/>
      <c r="DN8" s="162"/>
      <c r="DO8" s="162"/>
      <c r="DP8" s="162"/>
      <c r="DQ8" s="162"/>
      <c r="DR8" s="162"/>
      <c r="DS8" s="162"/>
      <c r="DT8" s="162"/>
      <c r="DU8" s="162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</row>
    <row r="9" spans="1:221" s="163" customFormat="1" ht="13">
      <c r="A9" s="149"/>
      <c r="B9" s="209"/>
      <c r="C9" s="151"/>
      <c r="D9" s="152"/>
      <c r="E9" s="152"/>
      <c r="F9" s="153"/>
      <c r="G9" s="166"/>
      <c r="H9" s="167"/>
      <c r="I9" s="210"/>
      <c r="J9" s="157"/>
      <c r="K9" s="211"/>
      <c r="L9" s="159"/>
      <c r="M9" s="212"/>
      <c r="N9" s="160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2"/>
      <c r="BW9" s="162"/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2"/>
      <c r="CK9" s="162"/>
      <c r="CL9" s="162"/>
      <c r="CM9" s="162"/>
      <c r="CN9" s="162"/>
      <c r="CO9" s="162"/>
      <c r="CP9" s="162"/>
      <c r="CQ9" s="162"/>
      <c r="CR9" s="162"/>
      <c r="CS9" s="162"/>
      <c r="CT9" s="162"/>
      <c r="CU9" s="162"/>
      <c r="CV9" s="162"/>
      <c r="CW9" s="162"/>
      <c r="CX9" s="162"/>
      <c r="CY9" s="162"/>
      <c r="CZ9" s="162"/>
      <c r="DA9" s="162"/>
      <c r="DB9" s="162"/>
      <c r="DC9" s="162"/>
      <c r="DD9" s="162"/>
      <c r="DE9" s="162"/>
      <c r="DF9" s="162"/>
      <c r="DG9" s="162"/>
      <c r="DH9" s="162"/>
      <c r="DI9" s="162"/>
      <c r="DJ9" s="162"/>
      <c r="DK9" s="162"/>
      <c r="DL9" s="162"/>
      <c r="DM9" s="162"/>
      <c r="DN9" s="162"/>
      <c r="DO9" s="162"/>
      <c r="DP9" s="162"/>
      <c r="DQ9" s="162"/>
      <c r="DR9" s="162"/>
      <c r="DS9" s="162"/>
      <c r="DT9" s="162"/>
      <c r="DU9" s="162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</row>
    <row r="10" spans="1:221" s="176" customFormat="1" ht="13">
      <c r="A10" s="165">
        <v>5</v>
      </c>
      <c r="B10" s="168" t="s">
        <v>271</v>
      </c>
      <c r="C10" s="169" t="s">
        <v>272</v>
      </c>
      <c r="D10" s="170" t="s">
        <v>285</v>
      </c>
      <c r="E10" s="152" t="s">
        <v>73</v>
      </c>
      <c r="F10" s="171" t="s">
        <v>286</v>
      </c>
      <c r="G10" s="171" t="s">
        <v>287</v>
      </c>
      <c r="H10" s="172" t="s">
        <v>288</v>
      </c>
      <c r="I10" s="173">
        <v>2024</v>
      </c>
      <c r="J10" s="182" t="s">
        <v>31</v>
      </c>
      <c r="K10" s="213">
        <v>3342.6</v>
      </c>
      <c r="L10" s="207">
        <v>12420000</v>
      </c>
      <c r="M10" s="200" t="s">
        <v>289</v>
      </c>
      <c r="N10" s="200" t="s">
        <v>33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</row>
    <row r="11" spans="1:221" s="176" customFormat="1" ht="13">
      <c r="A11" s="165">
        <v>6</v>
      </c>
      <c r="B11" s="168" t="s">
        <v>271</v>
      </c>
      <c r="C11" s="169" t="s">
        <v>272</v>
      </c>
      <c r="D11" s="170" t="s">
        <v>285</v>
      </c>
      <c r="E11" s="152" t="s">
        <v>73</v>
      </c>
      <c r="F11" s="177" t="s">
        <v>290</v>
      </c>
      <c r="G11" s="177" t="s">
        <v>291</v>
      </c>
      <c r="H11" s="178" t="s">
        <v>292</v>
      </c>
      <c r="I11" s="173">
        <v>2024</v>
      </c>
      <c r="J11" s="182" t="s">
        <v>31</v>
      </c>
      <c r="K11" s="213">
        <v>3342.6</v>
      </c>
      <c r="L11" s="207">
        <v>12420000</v>
      </c>
      <c r="M11" s="200" t="s">
        <v>293</v>
      </c>
      <c r="N11" s="200" t="s">
        <v>33</v>
      </c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</row>
    <row r="12" spans="1:221" s="176" customFormat="1" ht="13">
      <c r="A12" s="165">
        <v>7</v>
      </c>
      <c r="B12" s="168" t="s">
        <v>271</v>
      </c>
      <c r="C12" s="169" t="s">
        <v>272</v>
      </c>
      <c r="D12" s="170" t="s">
        <v>285</v>
      </c>
      <c r="E12" s="152" t="s">
        <v>73</v>
      </c>
      <c r="F12" s="177" t="s">
        <v>294</v>
      </c>
      <c r="G12" s="177" t="s">
        <v>295</v>
      </c>
      <c r="H12" s="172" t="s">
        <v>296</v>
      </c>
      <c r="I12" s="173">
        <v>2024</v>
      </c>
      <c r="J12" s="182" t="s">
        <v>31</v>
      </c>
      <c r="K12" s="213">
        <v>3342.6</v>
      </c>
      <c r="L12" s="207">
        <v>12420000</v>
      </c>
      <c r="M12" s="200" t="s">
        <v>90</v>
      </c>
      <c r="N12" s="200" t="s">
        <v>33</v>
      </c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</row>
    <row r="13" spans="1:221" s="176" customFormat="1" ht="13">
      <c r="A13" s="165">
        <v>8</v>
      </c>
      <c r="B13" s="168" t="s">
        <v>271</v>
      </c>
      <c r="C13" s="169" t="s">
        <v>272</v>
      </c>
      <c r="D13" s="170" t="s">
        <v>285</v>
      </c>
      <c r="E13" s="152" t="s">
        <v>73</v>
      </c>
      <c r="F13" s="177" t="s">
        <v>297</v>
      </c>
      <c r="G13" s="177" t="s">
        <v>298</v>
      </c>
      <c r="H13" s="178" t="s">
        <v>299</v>
      </c>
      <c r="I13" s="173">
        <v>2024</v>
      </c>
      <c r="J13" s="182" t="s">
        <v>31</v>
      </c>
      <c r="K13" s="213">
        <v>3342.6</v>
      </c>
      <c r="L13" s="207">
        <v>12420000</v>
      </c>
      <c r="M13" s="200" t="s">
        <v>300</v>
      </c>
      <c r="N13" s="200" t="s">
        <v>33</v>
      </c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</row>
    <row r="14" spans="1:221" s="176" customFormat="1" ht="13">
      <c r="A14" s="165">
        <v>9</v>
      </c>
      <c r="B14" s="168" t="s">
        <v>271</v>
      </c>
      <c r="C14" s="169" t="s">
        <v>272</v>
      </c>
      <c r="D14" s="170" t="s">
        <v>285</v>
      </c>
      <c r="E14" s="152" t="s">
        <v>73</v>
      </c>
      <c r="F14" s="179" t="s">
        <v>301</v>
      </c>
      <c r="G14" s="180" t="s">
        <v>295</v>
      </c>
      <c r="H14" s="164" t="s">
        <v>302</v>
      </c>
      <c r="I14" s="173">
        <v>2024</v>
      </c>
      <c r="J14" s="182" t="s">
        <v>31</v>
      </c>
      <c r="K14" s="213">
        <v>3342.6</v>
      </c>
      <c r="L14" s="207">
        <v>12420000</v>
      </c>
      <c r="M14" s="200" t="s">
        <v>303</v>
      </c>
      <c r="N14" s="200" t="s">
        <v>33</v>
      </c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</row>
    <row r="15" spans="1:221" s="176" customFormat="1" ht="13">
      <c r="A15" s="165">
        <v>10</v>
      </c>
      <c r="B15" s="168" t="s">
        <v>271</v>
      </c>
      <c r="C15" s="169" t="s">
        <v>272</v>
      </c>
      <c r="D15" s="170" t="s">
        <v>285</v>
      </c>
      <c r="E15" s="152" t="s">
        <v>73</v>
      </c>
      <c r="F15" s="181" t="s">
        <v>304</v>
      </c>
      <c r="G15" s="172" t="s">
        <v>305</v>
      </c>
      <c r="H15" s="164" t="s">
        <v>306</v>
      </c>
      <c r="I15" s="173">
        <v>2024</v>
      </c>
      <c r="J15" s="182" t="s">
        <v>31</v>
      </c>
      <c r="K15" s="213">
        <v>3342.6</v>
      </c>
      <c r="L15" s="207">
        <v>12420000</v>
      </c>
      <c r="M15" s="200" t="s">
        <v>307</v>
      </c>
      <c r="N15" s="200" t="s">
        <v>33</v>
      </c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</row>
    <row r="16" spans="1:221" s="176" customFormat="1" ht="13">
      <c r="A16" s="165">
        <v>11</v>
      </c>
      <c r="B16" s="168" t="s">
        <v>271</v>
      </c>
      <c r="C16" s="169" t="s">
        <v>272</v>
      </c>
      <c r="D16" s="170" t="s">
        <v>285</v>
      </c>
      <c r="E16" s="152" t="s">
        <v>73</v>
      </c>
      <c r="F16" s="181" t="s">
        <v>308</v>
      </c>
      <c r="G16" s="180" t="s">
        <v>309</v>
      </c>
      <c r="H16" s="164" t="s">
        <v>310</v>
      </c>
      <c r="I16" s="173">
        <v>2024</v>
      </c>
      <c r="J16" s="160" t="s">
        <v>31</v>
      </c>
      <c r="K16" s="213">
        <v>3342.6</v>
      </c>
      <c r="L16" s="207">
        <v>12420000</v>
      </c>
      <c r="M16" s="200" t="s">
        <v>311</v>
      </c>
      <c r="N16" s="200" t="s">
        <v>33</v>
      </c>
      <c r="O16" s="174"/>
      <c r="P16" s="174"/>
      <c r="Q16" s="174"/>
      <c r="R16" s="174"/>
      <c r="S16" s="174"/>
      <c r="T16" s="174"/>
      <c r="U16" s="174"/>
      <c r="V16" s="174"/>
      <c r="W16" s="174"/>
      <c r="X16" s="174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</row>
    <row r="17" spans="1:221" s="176" customFormat="1" ht="13">
      <c r="A17" s="165">
        <v>12</v>
      </c>
      <c r="B17" s="168" t="s">
        <v>271</v>
      </c>
      <c r="C17" s="169" t="s">
        <v>272</v>
      </c>
      <c r="D17" s="170" t="s">
        <v>285</v>
      </c>
      <c r="E17" s="152" t="s">
        <v>73</v>
      </c>
      <c r="F17" s="179" t="s">
        <v>312</v>
      </c>
      <c r="G17" s="172" t="s">
        <v>313</v>
      </c>
      <c r="H17" s="164" t="s">
        <v>314</v>
      </c>
      <c r="I17" s="173">
        <v>2024</v>
      </c>
      <c r="J17" s="182" t="s">
        <v>31</v>
      </c>
      <c r="K17" s="254">
        <v>3342.6</v>
      </c>
      <c r="L17" s="207">
        <v>12420000</v>
      </c>
      <c r="M17" s="200" t="s">
        <v>42</v>
      </c>
      <c r="N17" s="200" t="s">
        <v>33</v>
      </c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</row>
    <row r="18" spans="1:221" s="176" customFormat="1" ht="13">
      <c r="A18" s="165">
        <v>13</v>
      </c>
      <c r="B18" s="168" t="s">
        <v>271</v>
      </c>
      <c r="C18" s="169" t="s">
        <v>272</v>
      </c>
      <c r="D18" s="170" t="s">
        <v>285</v>
      </c>
      <c r="E18" s="152" t="s">
        <v>73</v>
      </c>
      <c r="F18" s="179" t="s">
        <v>315</v>
      </c>
      <c r="G18" s="172" t="s">
        <v>316</v>
      </c>
      <c r="H18" s="164" t="s">
        <v>317</v>
      </c>
      <c r="I18" s="173">
        <v>2024</v>
      </c>
      <c r="J18" s="182" t="s">
        <v>31</v>
      </c>
      <c r="K18" s="254">
        <v>3342.6</v>
      </c>
      <c r="L18" s="207">
        <v>12420000</v>
      </c>
      <c r="M18" s="200" t="s">
        <v>318</v>
      </c>
      <c r="N18" s="200" t="s">
        <v>33</v>
      </c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</row>
  </sheetData>
  <protectedRanges>
    <protectedRange sqref="F40:F49" name="Range1_4_1_1_1_1_1_6_1_1_1"/>
  </protectedRanges>
  <mergeCells count="2">
    <mergeCell ref="B3:J3"/>
    <mergeCell ref="B8:J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5733F-BF88-4AE1-8EE3-A450C0AA3F61}">
  <dimension ref="A1:HY44"/>
  <sheetViews>
    <sheetView workbookViewId="0">
      <pane xSplit="7" topLeftCell="I1" activePane="topRight" state="frozen"/>
      <selection activeCell="H1" sqref="H1"/>
      <selection pane="topRight" activeCell="D4" sqref="D4"/>
    </sheetView>
  </sheetViews>
  <sheetFormatPr defaultRowHeight="14.5"/>
  <cols>
    <col min="1" max="1" width="3.81640625" customWidth="1"/>
    <col min="2" max="2" width="8.7265625" customWidth="1"/>
    <col min="3" max="3" width="12.453125" hidden="1" customWidth="1"/>
    <col min="4" max="4" width="14.453125" customWidth="1"/>
    <col min="5" max="5" width="39" bestFit="1" customWidth="1"/>
    <col min="6" max="6" width="11.08984375" customWidth="1"/>
    <col min="7" max="7" width="15.1796875" customWidth="1"/>
    <col min="8" max="8" width="12.7265625" hidden="1" customWidth="1"/>
    <col min="9" max="9" width="17.90625" bestFit="1" customWidth="1"/>
    <col min="10" max="10" width="11.81640625" customWidth="1"/>
    <col min="11" max="11" width="21.7265625" bestFit="1" customWidth="1"/>
    <col min="12" max="12" width="11.453125" customWidth="1"/>
    <col min="13" max="13" width="16.453125" hidden="1" customWidth="1"/>
    <col min="14" max="14" width="15.7265625" customWidth="1"/>
    <col min="15" max="15" width="8.7265625" customWidth="1"/>
  </cols>
  <sheetData>
    <row r="1" spans="1:233" s="148" customFormat="1" ht="52" customHeight="1" thickBot="1">
      <c r="A1" s="137" t="s">
        <v>2</v>
      </c>
      <c r="B1" s="138" t="s">
        <v>3</v>
      </c>
      <c r="C1" s="139" t="s">
        <v>4</v>
      </c>
      <c r="D1" s="139" t="s">
        <v>4</v>
      </c>
      <c r="E1" s="138" t="s">
        <v>411</v>
      </c>
      <c r="F1" s="138" t="s">
        <v>6</v>
      </c>
      <c r="G1" s="140" t="s">
        <v>7</v>
      </c>
      <c r="H1" s="138" t="s">
        <v>8</v>
      </c>
      <c r="I1" s="138" t="s">
        <v>9</v>
      </c>
      <c r="J1" s="142" t="s">
        <v>11</v>
      </c>
      <c r="K1" s="214" t="s">
        <v>412</v>
      </c>
      <c r="L1" s="138" t="s">
        <v>21</v>
      </c>
      <c r="M1" s="215" t="s">
        <v>22</v>
      </c>
      <c r="N1" s="145" t="s">
        <v>23</v>
      </c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</row>
    <row r="2" spans="1:233" s="258" customFormat="1" ht="32" customHeight="1" thickBot="1">
      <c r="A2" s="255"/>
      <c r="B2" s="276" t="s">
        <v>404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7"/>
      <c r="AX2" s="257"/>
      <c r="AY2" s="257"/>
      <c r="AZ2" s="257"/>
      <c r="BA2" s="257"/>
      <c r="BB2" s="257"/>
      <c r="BC2" s="257"/>
      <c r="BD2" s="257"/>
      <c r="BE2" s="257"/>
      <c r="BF2" s="257"/>
      <c r="BG2" s="257"/>
      <c r="BH2" s="257"/>
      <c r="BI2" s="257"/>
      <c r="BJ2" s="257"/>
      <c r="BK2" s="257"/>
      <c r="BL2" s="257"/>
      <c r="BM2" s="257"/>
      <c r="BN2" s="257"/>
      <c r="BO2" s="257"/>
      <c r="BP2" s="257"/>
      <c r="BQ2" s="257"/>
      <c r="BR2" s="257"/>
      <c r="BS2" s="257"/>
      <c r="BT2" s="257"/>
      <c r="BU2" s="257"/>
      <c r="BV2" s="257"/>
      <c r="BW2" s="257"/>
      <c r="BX2" s="257"/>
      <c r="BY2" s="257"/>
      <c r="BZ2" s="257"/>
      <c r="CA2" s="257"/>
      <c r="CB2" s="257"/>
      <c r="CC2" s="257"/>
      <c r="CD2" s="257"/>
      <c r="CE2" s="257"/>
      <c r="CF2" s="257"/>
      <c r="CG2" s="257"/>
      <c r="CH2" s="257"/>
      <c r="CI2" s="257"/>
      <c r="CJ2" s="257"/>
      <c r="CK2" s="257"/>
      <c r="CL2" s="257"/>
      <c r="CM2" s="257"/>
      <c r="CN2" s="257"/>
      <c r="CO2" s="257"/>
      <c r="CP2" s="257"/>
      <c r="CQ2" s="257"/>
      <c r="CR2" s="257"/>
      <c r="CS2" s="257"/>
      <c r="CT2" s="257"/>
      <c r="CU2" s="257"/>
      <c r="CV2" s="257"/>
      <c r="CW2" s="257"/>
      <c r="CX2" s="257"/>
      <c r="CY2" s="257"/>
      <c r="CZ2" s="257"/>
      <c r="DA2" s="257"/>
      <c r="DB2" s="257"/>
      <c r="DC2" s="257"/>
      <c r="DD2" s="257"/>
      <c r="DE2" s="257"/>
      <c r="DF2" s="257"/>
      <c r="DG2" s="257"/>
      <c r="DH2" s="257"/>
      <c r="DI2" s="257"/>
      <c r="DJ2" s="257"/>
      <c r="DK2" s="257"/>
      <c r="DL2" s="257"/>
      <c r="DM2" s="257"/>
      <c r="DN2" s="257"/>
      <c r="DO2" s="257"/>
      <c r="DP2" s="257"/>
      <c r="DQ2" s="257"/>
      <c r="DR2" s="257"/>
      <c r="DS2" s="257"/>
      <c r="DT2" s="257"/>
      <c r="DU2" s="257"/>
      <c r="DV2" s="257"/>
      <c r="DW2" s="257"/>
      <c r="DX2" s="257"/>
      <c r="DY2" s="257"/>
      <c r="DZ2" s="257"/>
      <c r="EA2" s="257"/>
      <c r="EB2" s="257"/>
      <c r="EC2" s="257"/>
      <c r="ED2" s="257"/>
      <c r="EE2" s="257"/>
      <c r="EF2" s="257"/>
      <c r="EG2" s="257"/>
      <c r="EH2" s="257"/>
      <c r="EI2" s="257"/>
      <c r="EJ2" s="257"/>
      <c r="EK2" s="257"/>
      <c r="EL2" s="257"/>
      <c r="EM2" s="257"/>
      <c r="EN2" s="257"/>
      <c r="EO2" s="257"/>
      <c r="EP2" s="257"/>
      <c r="EQ2" s="257"/>
      <c r="ER2" s="257"/>
      <c r="ES2" s="257"/>
      <c r="ET2" s="257"/>
      <c r="EU2" s="257"/>
      <c r="EV2" s="257"/>
      <c r="EW2" s="257"/>
      <c r="EX2" s="257"/>
      <c r="EY2" s="257"/>
      <c r="EZ2" s="257"/>
      <c r="FA2" s="257"/>
      <c r="FB2" s="257"/>
      <c r="FC2" s="257"/>
      <c r="FD2" s="257"/>
      <c r="FE2" s="257"/>
      <c r="FF2" s="257"/>
      <c r="FG2" s="257"/>
      <c r="FH2" s="257"/>
      <c r="FI2" s="257"/>
      <c r="FJ2" s="257"/>
      <c r="FK2" s="257"/>
      <c r="FL2" s="257"/>
      <c r="FM2" s="257"/>
      <c r="FN2" s="257"/>
      <c r="FO2" s="257"/>
      <c r="FP2" s="257"/>
      <c r="FQ2" s="257"/>
      <c r="FR2" s="257"/>
      <c r="FS2" s="257"/>
      <c r="FT2" s="257"/>
      <c r="FU2" s="257"/>
      <c r="FV2" s="257"/>
      <c r="FW2" s="257"/>
      <c r="FX2" s="257"/>
      <c r="FY2" s="257"/>
      <c r="FZ2" s="257"/>
      <c r="GA2" s="257"/>
      <c r="GB2" s="257"/>
      <c r="GC2" s="257"/>
      <c r="GD2" s="257"/>
      <c r="GE2" s="257"/>
      <c r="GF2" s="257"/>
      <c r="GG2" s="257"/>
      <c r="GH2" s="257"/>
      <c r="GI2" s="257"/>
      <c r="GJ2" s="257"/>
      <c r="GK2" s="257"/>
      <c r="GL2" s="257"/>
      <c r="GM2" s="257"/>
      <c r="GN2" s="257"/>
      <c r="GO2" s="257"/>
      <c r="GP2" s="257"/>
      <c r="GQ2" s="257"/>
      <c r="GR2" s="257"/>
      <c r="GS2" s="257"/>
      <c r="GT2" s="257"/>
      <c r="GU2" s="257"/>
      <c r="GV2" s="257"/>
      <c r="GW2" s="257"/>
      <c r="GX2" s="257"/>
      <c r="GY2" s="257"/>
      <c r="GZ2" s="257"/>
      <c r="HA2" s="257"/>
      <c r="HB2" s="257"/>
      <c r="HC2" s="257"/>
      <c r="HD2" s="257"/>
      <c r="HE2" s="257"/>
      <c r="HF2" s="257"/>
      <c r="HG2" s="257"/>
      <c r="HH2" s="257"/>
      <c r="HI2" s="257"/>
      <c r="HJ2" s="257"/>
      <c r="HK2" s="257"/>
      <c r="HL2" s="257"/>
      <c r="HM2" s="257"/>
      <c r="HN2" s="257"/>
      <c r="HO2" s="257"/>
      <c r="HP2" s="257"/>
      <c r="HQ2" s="257"/>
      <c r="HR2" s="257"/>
      <c r="HS2" s="257"/>
      <c r="HT2" s="257"/>
      <c r="HU2" s="257"/>
      <c r="HV2" s="257"/>
      <c r="HW2" s="257"/>
      <c r="HX2" s="257"/>
      <c r="HY2" s="257"/>
    </row>
    <row r="3" spans="1:233" s="163" customFormat="1" ht="25" customHeight="1" thickBot="1">
      <c r="A3" s="216">
        <v>1</v>
      </c>
      <c r="B3" s="217" t="s">
        <v>177</v>
      </c>
      <c r="C3" s="218" t="s">
        <v>43</v>
      </c>
      <c r="D3" s="278">
        <v>2016</v>
      </c>
      <c r="E3" s="219" t="s">
        <v>26</v>
      </c>
      <c r="F3" s="219" t="s">
        <v>27</v>
      </c>
      <c r="G3" s="220" t="s">
        <v>178</v>
      </c>
      <c r="H3" s="221" t="s">
        <v>179</v>
      </c>
      <c r="I3" s="220" t="s">
        <v>180</v>
      </c>
      <c r="J3" s="219" t="s">
        <v>31</v>
      </c>
      <c r="K3" s="222">
        <v>61617688.77753</v>
      </c>
      <c r="L3" s="223" t="s">
        <v>376</v>
      </c>
      <c r="M3" s="224" t="s">
        <v>377</v>
      </c>
      <c r="N3" s="223" t="s">
        <v>33</v>
      </c>
    </row>
    <row r="4" spans="1:233" s="163" customFormat="1" ht="31" customHeight="1" thickBot="1">
      <c r="A4" s="183">
        <v>2</v>
      </c>
      <c r="B4" s="225" t="s">
        <v>177</v>
      </c>
      <c r="C4" s="184" t="s">
        <v>43</v>
      </c>
      <c r="D4" s="279">
        <v>2016</v>
      </c>
      <c r="E4" s="185" t="s">
        <v>26</v>
      </c>
      <c r="F4" s="185" t="s">
        <v>27</v>
      </c>
      <c r="G4" s="226" t="s">
        <v>181</v>
      </c>
      <c r="H4" s="227" t="s">
        <v>182</v>
      </c>
      <c r="I4" s="226" t="s">
        <v>183</v>
      </c>
      <c r="J4" s="185" t="s">
        <v>31</v>
      </c>
      <c r="K4" s="222">
        <v>61292351.226149999</v>
      </c>
      <c r="L4" s="223" t="s">
        <v>187</v>
      </c>
      <c r="M4" s="224" t="s">
        <v>378</v>
      </c>
      <c r="N4" s="223" t="s">
        <v>33</v>
      </c>
    </row>
    <row r="5" spans="1:233" s="163" customFormat="1" ht="19.5" customHeight="1" thickBot="1">
      <c r="A5" s="183">
        <v>3</v>
      </c>
      <c r="B5" s="225" t="s">
        <v>177</v>
      </c>
      <c r="C5" s="184" t="s">
        <v>133</v>
      </c>
      <c r="D5" s="279">
        <v>2020</v>
      </c>
      <c r="E5" s="185" t="s">
        <v>26</v>
      </c>
      <c r="F5" s="185" t="s">
        <v>27</v>
      </c>
      <c r="G5" s="226" t="s">
        <v>184</v>
      </c>
      <c r="H5" s="226" t="s">
        <v>185</v>
      </c>
      <c r="I5" s="228" t="s">
        <v>186</v>
      </c>
      <c r="J5" s="185" t="s">
        <v>31</v>
      </c>
      <c r="K5" s="222">
        <v>157822184.56638375</v>
      </c>
      <c r="L5" s="223" t="s">
        <v>187</v>
      </c>
      <c r="M5" s="224" t="s">
        <v>379</v>
      </c>
      <c r="N5" s="223" t="s">
        <v>33</v>
      </c>
    </row>
    <row r="6" spans="1:233" s="163" customFormat="1" ht="25" customHeight="1" thickBot="1">
      <c r="A6" s="183">
        <v>4</v>
      </c>
      <c r="B6" s="225" t="s">
        <v>177</v>
      </c>
      <c r="C6" s="184" t="s">
        <v>133</v>
      </c>
      <c r="D6" s="279">
        <v>2020</v>
      </c>
      <c r="E6" s="185" t="s">
        <v>26</v>
      </c>
      <c r="F6" s="185" t="s">
        <v>27</v>
      </c>
      <c r="G6" s="226" t="s">
        <v>188</v>
      </c>
      <c r="H6" s="226" t="s">
        <v>189</v>
      </c>
      <c r="I6" s="226" t="s">
        <v>190</v>
      </c>
      <c r="J6" s="185" t="s">
        <v>31</v>
      </c>
      <c r="K6" s="222">
        <v>157822184.56638375</v>
      </c>
      <c r="L6" s="223" t="s">
        <v>187</v>
      </c>
      <c r="M6" s="224" t="s">
        <v>380</v>
      </c>
      <c r="N6" s="223" t="s">
        <v>33</v>
      </c>
    </row>
    <row r="7" spans="1:233" s="163" customFormat="1" ht="31.5" customHeight="1" thickBot="1">
      <c r="A7" s="183">
        <v>5</v>
      </c>
      <c r="B7" s="225" t="s">
        <v>177</v>
      </c>
      <c r="C7" s="184" t="s">
        <v>133</v>
      </c>
      <c r="D7" s="279">
        <v>2020</v>
      </c>
      <c r="E7" s="185" t="s">
        <v>26</v>
      </c>
      <c r="F7" s="185" t="s">
        <v>27</v>
      </c>
      <c r="G7" s="226" t="s">
        <v>191</v>
      </c>
      <c r="H7" s="226" t="s">
        <v>192</v>
      </c>
      <c r="I7" s="228" t="s">
        <v>193</v>
      </c>
      <c r="J7" s="185" t="s">
        <v>31</v>
      </c>
      <c r="K7" s="222">
        <v>157822184.56638375</v>
      </c>
      <c r="L7" s="223" t="s">
        <v>376</v>
      </c>
      <c r="M7" s="224" t="s">
        <v>381</v>
      </c>
      <c r="N7" s="223" t="s">
        <v>33</v>
      </c>
    </row>
    <row r="8" spans="1:233" s="163" customFormat="1" ht="24" thickBot="1">
      <c r="A8" s="183">
        <v>6</v>
      </c>
      <c r="B8" s="225" t="s">
        <v>177</v>
      </c>
      <c r="C8" s="184" t="s">
        <v>43</v>
      </c>
      <c r="D8" s="279">
        <v>2016</v>
      </c>
      <c r="E8" s="185" t="s">
        <v>26</v>
      </c>
      <c r="F8" s="185" t="s">
        <v>27</v>
      </c>
      <c r="G8" s="226" t="s">
        <v>194</v>
      </c>
      <c r="H8" s="229" t="s">
        <v>195</v>
      </c>
      <c r="I8" s="226" t="s">
        <v>196</v>
      </c>
      <c r="J8" s="185" t="s">
        <v>31</v>
      </c>
      <c r="K8" s="222">
        <v>57550967.613810003</v>
      </c>
      <c r="L8" s="223" t="s">
        <v>376</v>
      </c>
      <c r="M8" s="224" t="s">
        <v>382</v>
      </c>
      <c r="N8" s="223" t="s">
        <v>33</v>
      </c>
    </row>
    <row r="9" spans="1:233" s="231" customFormat="1" ht="29.5" customHeight="1" thickBot="1">
      <c r="A9" s="230">
        <f>A8+1</f>
        <v>7</v>
      </c>
      <c r="B9" s="225" t="s">
        <v>101</v>
      </c>
      <c r="C9" s="184" t="s">
        <v>34</v>
      </c>
      <c r="D9" s="279">
        <v>2016</v>
      </c>
      <c r="E9" s="185" t="s">
        <v>26</v>
      </c>
      <c r="F9" s="185" t="s">
        <v>27</v>
      </c>
      <c r="G9" s="226" t="s">
        <v>197</v>
      </c>
      <c r="H9" s="227" t="s">
        <v>56</v>
      </c>
      <c r="I9" s="226" t="s">
        <v>198</v>
      </c>
      <c r="J9" s="185" t="s">
        <v>31</v>
      </c>
      <c r="K9" s="222">
        <v>43363498.631192997</v>
      </c>
      <c r="L9" s="223" t="s">
        <v>187</v>
      </c>
      <c r="M9" s="224" t="s">
        <v>383</v>
      </c>
      <c r="N9" s="223" t="s">
        <v>33</v>
      </c>
    </row>
    <row r="11" spans="1:233" s="163" customFormat="1" ht="14.5" customHeight="1" thickBot="1">
      <c r="A11" s="274" t="s">
        <v>199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32"/>
      <c r="L11" s="233"/>
      <c r="M11" s="234"/>
      <c r="N11" s="234"/>
    </row>
    <row r="12" spans="1:233" s="163" customFormat="1" ht="13.5" thickBot="1">
      <c r="A12" s="183">
        <v>1</v>
      </c>
      <c r="B12" s="185" t="s">
        <v>177</v>
      </c>
      <c r="C12" s="184" t="s">
        <v>102</v>
      </c>
      <c r="D12" s="279">
        <v>2015</v>
      </c>
      <c r="E12" s="185" t="s">
        <v>200</v>
      </c>
      <c r="F12" s="185" t="s">
        <v>73</v>
      </c>
      <c r="G12" s="226" t="s">
        <v>201</v>
      </c>
      <c r="H12" s="235" t="s">
        <v>202</v>
      </c>
      <c r="I12" s="236" t="s">
        <v>203</v>
      </c>
      <c r="J12" s="185" t="s">
        <v>31</v>
      </c>
      <c r="K12" s="237">
        <v>3661123.0305599999</v>
      </c>
      <c r="L12" s="186" t="s">
        <v>90</v>
      </c>
      <c r="M12" s="187" t="s">
        <v>384</v>
      </c>
      <c r="N12" s="186" t="s">
        <v>33</v>
      </c>
    </row>
    <row r="13" spans="1:233" s="163" customFormat="1" ht="13.5" thickBot="1">
      <c r="A13" s="183">
        <v>2</v>
      </c>
      <c r="B13" s="185" t="s">
        <v>177</v>
      </c>
      <c r="C13" s="184" t="s">
        <v>102</v>
      </c>
      <c r="D13" s="279">
        <v>2015</v>
      </c>
      <c r="E13" s="185" t="s">
        <v>134</v>
      </c>
      <c r="F13" s="185" t="s">
        <v>73</v>
      </c>
      <c r="G13" s="226" t="s">
        <v>204</v>
      </c>
      <c r="H13" s="235" t="s">
        <v>205</v>
      </c>
      <c r="I13" s="236" t="s">
        <v>206</v>
      </c>
      <c r="J13" s="185" t="s">
        <v>31</v>
      </c>
      <c r="K13" s="237">
        <v>3661123.0305599999</v>
      </c>
      <c r="L13" s="186" t="s">
        <v>90</v>
      </c>
      <c r="M13" s="187" t="s">
        <v>385</v>
      </c>
      <c r="N13" s="186" t="s">
        <v>33</v>
      </c>
    </row>
    <row r="14" spans="1:233" s="163" customFormat="1" ht="13.5" thickBot="1">
      <c r="A14" s="183">
        <v>3</v>
      </c>
      <c r="B14" s="185" t="s">
        <v>177</v>
      </c>
      <c r="C14" s="184" t="s">
        <v>102</v>
      </c>
      <c r="D14" s="279">
        <v>2015</v>
      </c>
      <c r="E14" s="185" t="s">
        <v>134</v>
      </c>
      <c r="F14" s="185" t="s">
        <v>73</v>
      </c>
      <c r="G14" s="226" t="s">
        <v>207</v>
      </c>
      <c r="H14" s="235" t="s">
        <v>208</v>
      </c>
      <c r="I14" s="236" t="s">
        <v>209</v>
      </c>
      <c r="J14" s="185" t="s">
        <v>31</v>
      </c>
      <c r="K14" s="237">
        <v>3661123.0305599999</v>
      </c>
      <c r="L14" s="186" t="s">
        <v>90</v>
      </c>
      <c r="M14" s="187" t="s">
        <v>386</v>
      </c>
      <c r="N14" s="238" t="s">
        <v>387</v>
      </c>
    </row>
    <row r="15" spans="1:233" s="163" customFormat="1" ht="13.5" thickBot="1">
      <c r="A15" s="183">
        <v>4</v>
      </c>
      <c r="B15" s="185" t="s">
        <v>177</v>
      </c>
      <c r="C15" s="184" t="s">
        <v>102</v>
      </c>
      <c r="D15" s="279">
        <v>2015</v>
      </c>
      <c r="E15" s="185" t="s">
        <v>134</v>
      </c>
      <c r="F15" s="185" t="s">
        <v>73</v>
      </c>
      <c r="G15" s="226" t="s">
        <v>210</v>
      </c>
      <c r="H15" s="235" t="s">
        <v>211</v>
      </c>
      <c r="I15" s="236" t="s">
        <v>212</v>
      </c>
      <c r="J15" s="185" t="s">
        <v>31</v>
      </c>
      <c r="K15" s="237">
        <v>3661123.0305599999</v>
      </c>
      <c r="L15" s="186" t="s">
        <v>90</v>
      </c>
      <c r="M15" s="187" t="s">
        <v>388</v>
      </c>
      <c r="N15" s="238" t="s">
        <v>387</v>
      </c>
    </row>
    <row r="16" spans="1:233" s="163" customFormat="1" ht="13.5" thickBot="1">
      <c r="A16" s="183">
        <v>5</v>
      </c>
      <c r="B16" s="185" t="s">
        <v>177</v>
      </c>
      <c r="C16" s="184" t="s">
        <v>102</v>
      </c>
      <c r="D16" s="279">
        <v>2015</v>
      </c>
      <c r="E16" s="185" t="s">
        <v>134</v>
      </c>
      <c r="F16" s="185" t="s">
        <v>73</v>
      </c>
      <c r="G16" s="226" t="s">
        <v>213</v>
      </c>
      <c r="H16" s="235" t="s">
        <v>214</v>
      </c>
      <c r="I16" s="236" t="s">
        <v>215</v>
      </c>
      <c r="J16" s="185" t="s">
        <v>31</v>
      </c>
      <c r="K16" s="237">
        <v>3661123.0305599999</v>
      </c>
      <c r="L16" s="186" t="s">
        <v>216</v>
      </c>
      <c r="M16" s="187" t="s">
        <v>389</v>
      </c>
      <c r="N16" s="186" t="s">
        <v>33</v>
      </c>
    </row>
    <row r="17" spans="1:14" s="163" customFormat="1" ht="13.5" thickBot="1">
      <c r="A17" s="183">
        <v>6</v>
      </c>
      <c r="B17" s="185" t="s">
        <v>177</v>
      </c>
      <c r="C17" s="184" t="s">
        <v>102</v>
      </c>
      <c r="D17" s="279">
        <v>2015</v>
      </c>
      <c r="E17" s="185" t="s">
        <v>134</v>
      </c>
      <c r="F17" s="185" t="s">
        <v>73</v>
      </c>
      <c r="G17" s="226" t="s">
        <v>217</v>
      </c>
      <c r="H17" s="235" t="s">
        <v>218</v>
      </c>
      <c r="I17" s="236" t="s">
        <v>219</v>
      </c>
      <c r="J17" s="185" t="s">
        <v>31</v>
      </c>
      <c r="K17" s="237">
        <v>3661123.0305599999</v>
      </c>
      <c r="L17" s="186" t="s">
        <v>216</v>
      </c>
      <c r="M17" s="187" t="s">
        <v>390</v>
      </c>
      <c r="N17" s="186" t="s">
        <v>33</v>
      </c>
    </row>
    <row r="18" spans="1:14" s="163" customFormat="1" ht="13.5" thickBot="1">
      <c r="A18" s="183">
        <v>7</v>
      </c>
      <c r="B18" s="185" t="s">
        <v>177</v>
      </c>
      <c r="C18" s="184" t="s">
        <v>102</v>
      </c>
      <c r="D18" s="279">
        <v>2015</v>
      </c>
      <c r="E18" s="185" t="s">
        <v>134</v>
      </c>
      <c r="F18" s="185" t="s">
        <v>73</v>
      </c>
      <c r="G18" s="226" t="s">
        <v>220</v>
      </c>
      <c r="H18" s="235" t="s">
        <v>221</v>
      </c>
      <c r="I18" s="236" t="s">
        <v>222</v>
      </c>
      <c r="J18" s="185" t="s">
        <v>31</v>
      </c>
      <c r="K18" s="237">
        <v>3661123.0305599999</v>
      </c>
      <c r="L18" s="186" t="s">
        <v>90</v>
      </c>
      <c r="M18" s="187" t="s">
        <v>391</v>
      </c>
      <c r="N18" s="186" t="s">
        <v>33</v>
      </c>
    </row>
    <row r="19" spans="1:14" s="163" customFormat="1" ht="13.5" thickBot="1">
      <c r="A19" s="183">
        <v>8</v>
      </c>
      <c r="B19" s="185" t="s">
        <v>177</v>
      </c>
      <c r="C19" s="184" t="s">
        <v>102</v>
      </c>
      <c r="D19" s="279">
        <v>2015</v>
      </c>
      <c r="E19" s="185" t="s">
        <v>134</v>
      </c>
      <c r="F19" s="185" t="s">
        <v>73</v>
      </c>
      <c r="G19" s="226" t="s">
        <v>223</v>
      </c>
      <c r="H19" s="235" t="s">
        <v>224</v>
      </c>
      <c r="I19" s="236" t="s">
        <v>225</v>
      </c>
      <c r="J19" s="185" t="s">
        <v>31</v>
      </c>
      <c r="K19" s="237">
        <v>3661123.0305599999</v>
      </c>
      <c r="L19" s="186" t="s">
        <v>90</v>
      </c>
      <c r="M19" s="187" t="s">
        <v>392</v>
      </c>
      <c r="N19" s="186" t="s">
        <v>33</v>
      </c>
    </row>
    <row r="20" spans="1:14" s="163" customFormat="1" ht="13.5" thickBot="1">
      <c r="A20" s="183">
        <v>9</v>
      </c>
      <c r="B20" s="185" t="s">
        <v>177</v>
      </c>
      <c r="C20" s="184" t="s">
        <v>133</v>
      </c>
      <c r="D20" s="279">
        <v>2021</v>
      </c>
      <c r="E20" s="185" t="s">
        <v>226</v>
      </c>
      <c r="F20" s="185" t="s">
        <v>73</v>
      </c>
      <c r="G20" s="188" t="s">
        <v>227</v>
      </c>
      <c r="H20" s="188" t="s">
        <v>228</v>
      </c>
      <c r="I20" s="229" t="s">
        <v>229</v>
      </c>
      <c r="J20" s="185" t="s">
        <v>31</v>
      </c>
      <c r="K20" s="237">
        <v>8136809.8919099988</v>
      </c>
      <c r="L20" s="186" t="s">
        <v>90</v>
      </c>
      <c r="M20" s="187" t="s">
        <v>393</v>
      </c>
      <c r="N20" s="186" t="s">
        <v>33</v>
      </c>
    </row>
    <row r="21" spans="1:14" s="163" customFormat="1" ht="13.5" thickBot="1">
      <c r="A21" s="183">
        <v>10</v>
      </c>
      <c r="B21" s="239" t="s">
        <v>177</v>
      </c>
      <c r="C21" s="184" t="s">
        <v>133</v>
      </c>
      <c r="D21" s="280">
        <v>2021</v>
      </c>
      <c r="E21" s="185" t="s">
        <v>226</v>
      </c>
      <c r="F21" s="239" t="s">
        <v>73</v>
      </c>
      <c r="G21" s="240" t="s">
        <v>230</v>
      </c>
      <c r="H21" s="240" t="s">
        <v>231</v>
      </c>
      <c r="I21" s="241" t="s">
        <v>232</v>
      </c>
      <c r="J21" s="239" t="s">
        <v>31</v>
      </c>
      <c r="K21" s="237">
        <v>8136809.8919099988</v>
      </c>
      <c r="L21" s="242" t="s">
        <v>90</v>
      </c>
      <c r="M21" s="243" t="s">
        <v>394</v>
      </c>
      <c r="N21" s="244" t="s">
        <v>33</v>
      </c>
    </row>
    <row r="22" spans="1:14" s="163" customFormat="1" ht="13.5" thickBot="1">
      <c r="A22" s="183">
        <v>11</v>
      </c>
      <c r="B22" s="185" t="s">
        <v>177</v>
      </c>
      <c r="C22" s="184" t="s">
        <v>133</v>
      </c>
      <c r="D22" s="279">
        <v>2021</v>
      </c>
      <c r="E22" s="185" t="s">
        <v>226</v>
      </c>
      <c r="F22" s="185" t="s">
        <v>73</v>
      </c>
      <c r="G22" s="188" t="s">
        <v>233</v>
      </c>
      <c r="H22" s="188" t="s">
        <v>234</v>
      </c>
      <c r="I22" s="229" t="s">
        <v>235</v>
      </c>
      <c r="J22" s="185" t="s">
        <v>31</v>
      </c>
      <c r="K22" s="237">
        <v>8136809.8919099988</v>
      </c>
      <c r="L22" s="186" t="s">
        <v>90</v>
      </c>
      <c r="M22" s="187" t="s">
        <v>395</v>
      </c>
      <c r="N22" s="186" t="s">
        <v>33</v>
      </c>
    </row>
    <row r="23" spans="1:14" s="163" customFormat="1" ht="13.5" thickBot="1">
      <c r="A23" s="183">
        <v>12</v>
      </c>
      <c r="B23" s="185" t="s">
        <v>177</v>
      </c>
      <c r="C23" s="184" t="s">
        <v>133</v>
      </c>
      <c r="D23" s="279">
        <v>2021</v>
      </c>
      <c r="E23" s="185" t="s">
        <v>226</v>
      </c>
      <c r="F23" s="185" t="s">
        <v>73</v>
      </c>
      <c r="G23" s="188" t="s">
        <v>236</v>
      </c>
      <c r="H23" s="188" t="s">
        <v>237</v>
      </c>
      <c r="I23" s="229" t="s">
        <v>238</v>
      </c>
      <c r="J23" s="185" t="s">
        <v>31</v>
      </c>
      <c r="K23" s="237">
        <v>8136809.8919099988</v>
      </c>
      <c r="L23" s="186" t="s">
        <v>90</v>
      </c>
      <c r="M23" s="187" t="s">
        <v>396</v>
      </c>
      <c r="N23" s="186" t="s">
        <v>33</v>
      </c>
    </row>
    <row r="24" spans="1:14" s="163" customFormat="1" ht="13.5" thickBot="1">
      <c r="A24" s="183">
        <v>13</v>
      </c>
      <c r="B24" s="185" t="s">
        <v>177</v>
      </c>
      <c r="C24" s="184" t="s">
        <v>133</v>
      </c>
      <c r="D24" s="279">
        <v>2021</v>
      </c>
      <c r="E24" s="185" t="s">
        <v>226</v>
      </c>
      <c r="F24" s="185" t="s">
        <v>73</v>
      </c>
      <c r="G24" s="188" t="s">
        <v>239</v>
      </c>
      <c r="H24" s="188" t="s">
        <v>240</v>
      </c>
      <c r="I24" s="229" t="s">
        <v>241</v>
      </c>
      <c r="J24" s="185" t="s">
        <v>31</v>
      </c>
      <c r="K24" s="237">
        <v>8136809.8919099988</v>
      </c>
      <c r="L24" s="186" t="s">
        <v>187</v>
      </c>
      <c r="M24" s="187" t="s">
        <v>397</v>
      </c>
      <c r="N24" s="186" t="s">
        <v>33</v>
      </c>
    </row>
    <row r="25" spans="1:14" s="163" customFormat="1" ht="13.5" thickBot="1">
      <c r="A25" s="183">
        <v>14</v>
      </c>
      <c r="B25" s="185" t="s">
        <v>177</v>
      </c>
      <c r="C25" s="184" t="s">
        <v>133</v>
      </c>
      <c r="D25" s="279">
        <v>2021</v>
      </c>
      <c r="E25" s="185" t="s">
        <v>226</v>
      </c>
      <c r="F25" s="185" t="s">
        <v>73</v>
      </c>
      <c r="G25" s="188" t="s">
        <v>242</v>
      </c>
      <c r="H25" s="188" t="s">
        <v>243</v>
      </c>
      <c r="I25" s="229" t="s">
        <v>244</v>
      </c>
      <c r="J25" s="185" t="s">
        <v>31</v>
      </c>
      <c r="K25" s="237">
        <v>8136809.8919099988</v>
      </c>
      <c r="L25" s="186" t="s">
        <v>90</v>
      </c>
      <c r="M25" s="187" t="s">
        <v>398</v>
      </c>
      <c r="N25" s="186" t="s">
        <v>33</v>
      </c>
    </row>
    <row r="26" spans="1:14" s="163" customFormat="1" ht="13.5" thickBot="1">
      <c r="A26" s="183">
        <v>15</v>
      </c>
      <c r="B26" s="185" t="s">
        <v>177</v>
      </c>
      <c r="C26" s="184" t="s">
        <v>133</v>
      </c>
      <c r="D26" s="279">
        <v>2021</v>
      </c>
      <c r="E26" s="185" t="s">
        <v>226</v>
      </c>
      <c r="F26" s="185" t="s">
        <v>73</v>
      </c>
      <c r="G26" s="188" t="s">
        <v>245</v>
      </c>
      <c r="H26" s="188" t="s">
        <v>246</v>
      </c>
      <c r="I26" s="229" t="s">
        <v>247</v>
      </c>
      <c r="J26" s="185" t="s">
        <v>31</v>
      </c>
      <c r="K26" s="237">
        <v>8136809.8919099988</v>
      </c>
      <c r="L26" s="186" t="s">
        <v>187</v>
      </c>
      <c r="M26" s="187" t="s">
        <v>399</v>
      </c>
      <c r="N26" s="186" t="s">
        <v>33</v>
      </c>
    </row>
    <row r="27" spans="1:14" s="163" customFormat="1" ht="13.5" thickBot="1">
      <c r="A27" s="183">
        <v>16</v>
      </c>
      <c r="B27" s="185" t="s">
        <v>177</v>
      </c>
      <c r="C27" s="184" t="s">
        <v>133</v>
      </c>
      <c r="D27" s="279">
        <v>2021</v>
      </c>
      <c r="E27" s="185" t="s">
        <v>226</v>
      </c>
      <c r="F27" s="185" t="s">
        <v>73</v>
      </c>
      <c r="G27" s="188" t="s">
        <v>248</v>
      </c>
      <c r="H27" s="188" t="s">
        <v>249</v>
      </c>
      <c r="I27" s="229" t="s">
        <v>250</v>
      </c>
      <c r="J27" s="185" t="s">
        <v>31</v>
      </c>
      <c r="K27" s="237">
        <v>8136809.8919099988</v>
      </c>
      <c r="L27" s="186" t="s">
        <v>187</v>
      </c>
      <c r="M27" s="187" t="s">
        <v>400</v>
      </c>
      <c r="N27" s="186" t="s">
        <v>33</v>
      </c>
    </row>
    <row r="28" spans="1:14" s="163" customFormat="1" ht="13.5" thickBot="1">
      <c r="A28" s="183">
        <v>17</v>
      </c>
      <c r="B28" s="185" t="s">
        <v>177</v>
      </c>
      <c r="C28" s="184" t="s">
        <v>133</v>
      </c>
      <c r="D28" s="279">
        <v>2021</v>
      </c>
      <c r="E28" s="185" t="s">
        <v>226</v>
      </c>
      <c r="F28" s="185" t="s">
        <v>73</v>
      </c>
      <c r="G28" s="188" t="s">
        <v>251</v>
      </c>
      <c r="H28" s="188" t="s">
        <v>252</v>
      </c>
      <c r="I28" s="229" t="s">
        <v>253</v>
      </c>
      <c r="J28" s="185" t="s">
        <v>31</v>
      </c>
      <c r="K28" s="237">
        <v>8136809.8919099988</v>
      </c>
      <c r="L28" s="186" t="s">
        <v>90</v>
      </c>
      <c r="M28" s="187" t="s">
        <v>401</v>
      </c>
      <c r="N28" s="186" t="s">
        <v>33</v>
      </c>
    </row>
    <row r="29" spans="1:14" s="163" customFormat="1" ht="13.5" thickBot="1">
      <c r="A29" s="183">
        <v>18</v>
      </c>
      <c r="B29" s="185" t="s">
        <v>177</v>
      </c>
      <c r="C29" s="184" t="s">
        <v>133</v>
      </c>
      <c r="D29" s="279">
        <v>2021</v>
      </c>
      <c r="E29" s="185" t="s">
        <v>226</v>
      </c>
      <c r="F29" s="185" t="s">
        <v>73</v>
      </c>
      <c r="G29" s="188" t="s">
        <v>254</v>
      </c>
      <c r="H29" s="188" t="s">
        <v>255</v>
      </c>
      <c r="I29" s="229" t="s">
        <v>256</v>
      </c>
      <c r="J29" s="185" t="s">
        <v>31</v>
      </c>
      <c r="K29" s="237">
        <v>8136809.8919099988</v>
      </c>
      <c r="L29" s="186" t="s">
        <v>90</v>
      </c>
      <c r="M29" s="187" t="s">
        <v>402</v>
      </c>
      <c r="N29" s="186" t="s">
        <v>33</v>
      </c>
    </row>
    <row r="30" spans="1:14" s="163" customFormat="1" ht="13.5" thickBot="1">
      <c r="A30" s="183">
        <v>19</v>
      </c>
      <c r="B30" s="185" t="s">
        <v>177</v>
      </c>
      <c r="C30" s="184" t="s">
        <v>133</v>
      </c>
      <c r="D30" s="279">
        <v>2021</v>
      </c>
      <c r="E30" s="185" t="s">
        <v>226</v>
      </c>
      <c r="F30" s="185" t="s">
        <v>73</v>
      </c>
      <c r="G30" s="188" t="s">
        <v>257</v>
      </c>
      <c r="H30" s="188" t="s">
        <v>258</v>
      </c>
      <c r="I30" s="229" t="s">
        <v>259</v>
      </c>
      <c r="J30" s="185" t="s">
        <v>31</v>
      </c>
      <c r="K30" s="237">
        <v>8136809.8919099988</v>
      </c>
      <c r="L30" s="186" t="s">
        <v>90</v>
      </c>
      <c r="M30" s="187" t="s">
        <v>403</v>
      </c>
      <c r="N30" s="186" t="s">
        <v>33</v>
      </c>
    </row>
    <row r="31" spans="1:14" s="163" customFormat="1" ht="13.5" thickBot="1">
      <c r="A31" s="183">
        <v>20</v>
      </c>
      <c r="B31" s="185" t="s">
        <v>177</v>
      </c>
      <c r="C31" s="184" t="s">
        <v>133</v>
      </c>
      <c r="D31" s="279">
        <v>2021</v>
      </c>
      <c r="E31" s="185" t="s">
        <v>260</v>
      </c>
      <c r="F31" s="185" t="s">
        <v>73</v>
      </c>
      <c r="G31" s="188" t="s">
        <v>261</v>
      </c>
      <c r="H31" s="188" t="s">
        <v>262</v>
      </c>
      <c r="I31" s="229" t="s">
        <v>263</v>
      </c>
      <c r="J31" s="185" t="s">
        <v>31</v>
      </c>
      <c r="K31" s="237">
        <v>8136809.8919099988</v>
      </c>
      <c r="L31" s="187" t="s">
        <v>187</v>
      </c>
      <c r="M31" s="187" t="s">
        <v>187</v>
      </c>
      <c r="N31" s="186" t="s">
        <v>33</v>
      </c>
    </row>
    <row r="32" spans="1:14" s="163" customFormat="1" ht="13.5" thickBot="1">
      <c r="A32" s="183">
        <v>21</v>
      </c>
      <c r="B32" s="185" t="s">
        <v>177</v>
      </c>
      <c r="C32" s="184" t="s">
        <v>133</v>
      </c>
      <c r="D32" s="279">
        <v>2021</v>
      </c>
      <c r="E32" s="185" t="s">
        <v>319</v>
      </c>
      <c r="F32" s="185" t="s">
        <v>73</v>
      </c>
      <c r="G32" s="189" t="s">
        <v>320</v>
      </c>
      <c r="H32" s="188" t="s">
        <v>321</v>
      </c>
      <c r="I32" s="189" t="s">
        <v>322</v>
      </c>
      <c r="J32" s="185" t="s">
        <v>31</v>
      </c>
      <c r="K32" s="237">
        <v>8136809.8919099988</v>
      </c>
      <c r="L32" s="187" t="s">
        <v>187</v>
      </c>
      <c r="M32" s="187" t="s">
        <v>187</v>
      </c>
      <c r="N32" s="186" t="s">
        <v>33</v>
      </c>
    </row>
    <row r="33" spans="1:14" s="163" customFormat="1" ht="13.5" thickBot="1">
      <c r="A33" s="183">
        <v>22</v>
      </c>
      <c r="B33" s="185" t="s">
        <v>177</v>
      </c>
      <c r="C33" s="184" t="s">
        <v>133</v>
      </c>
      <c r="D33" s="279">
        <v>2021</v>
      </c>
      <c r="E33" s="185" t="s">
        <v>323</v>
      </c>
      <c r="F33" s="185" t="s">
        <v>73</v>
      </c>
      <c r="G33" s="189" t="s">
        <v>324</v>
      </c>
      <c r="H33" s="188" t="s">
        <v>325</v>
      </c>
      <c r="I33" s="189" t="s">
        <v>326</v>
      </c>
      <c r="J33" s="185" t="s">
        <v>31</v>
      </c>
      <c r="K33" s="237">
        <v>8136809.8919099988</v>
      </c>
      <c r="L33" s="187" t="s">
        <v>187</v>
      </c>
      <c r="M33" s="187" t="s">
        <v>187</v>
      </c>
      <c r="N33" s="186" t="s">
        <v>33</v>
      </c>
    </row>
    <row r="34" spans="1:14" s="163" customFormat="1" ht="13.5" thickBot="1">
      <c r="A34" s="183">
        <v>23</v>
      </c>
      <c r="B34" s="185" t="s">
        <v>177</v>
      </c>
      <c r="C34" s="184" t="s">
        <v>133</v>
      </c>
      <c r="D34" s="279">
        <v>2021</v>
      </c>
      <c r="E34" s="185" t="s">
        <v>327</v>
      </c>
      <c r="F34" s="185" t="s">
        <v>73</v>
      </c>
      <c r="G34" s="189" t="s">
        <v>328</v>
      </c>
      <c r="H34" s="188" t="s">
        <v>329</v>
      </c>
      <c r="I34" s="189" t="s">
        <v>330</v>
      </c>
      <c r="J34" s="185" t="s">
        <v>31</v>
      </c>
      <c r="K34" s="237">
        <v>8136809.8919099988</v>
      </c>
      <c r="L34" s="187" t="s">
        <v>187</v>
      </c>
      <c r="M34" s="187" t="s">
        <v>187</v>
      </c>
      <c r="N34" s="186" t="s">
        <v>33</v>
      </c>
    </row>
    <row r="35" spans="1:14" s="163" customFormat="1" ht="13.5" thickBot="1">
      <c r="A35" s="183">
        <v>24</v>
      </c>
      <c r="B35" s="185" t="s">
        <v>177</v>
      </c>
      <c r="C35" s="184" t="s">
        <v>133</v>
      </c>
      <c r="D35" s="279">
        <v>2021</v>
      </c>
      <c r="E35" s="185" t="s">
        <v>331</v>
      </c>
      <c r="F35" s="185" t="s">
        <v>73</v>
      </c>
      <c r="G35" s="189" t="s">
        <v>332</v>
      </c>
      <c r="H35" s="188" t="s">
        <v>333</v>
      </c>
      <c r="I35" s="189" t="s">
        <v>334</v>
      </c>
      <c r="J35" s="185" t="s">
        <v>31</v>
      </c>
      <c r="K35" s="237">
        <v>8136809.8919099988</v>
      </c>
      <c r="L35" s="187" t="s">
        <v>187</v>
      </c>
      <c r="M35" s="187" t="s">
        <v>187</v>
      </c>
      <c r="N35" s="186" t="s">
        <v>33</v>
      </c>
    </row>
    <row r="36" spans="1:14" s="163" customFormat="1" ht="13.5" thickBot="1">
      <c r="A36" s="183">
        <v>25</v>
      </c>
      <c r="B36" s="185" t="s">
        <v>177</v>
      </c>
      <c r="C36" s="184" t="s">
        <v>133</v>
      </c>
      <c r="D36" s="279">
        <v>2021</v>
      </c>
      <c r="E36" s="185" t="s">
        <v>335</v>
      </c>
      <c r="F36" s="185" t="s">
        <v>73</v>
      </c>
      <c r="G36" s="189" t="s">
        <v>336</v>
      </c>
      <c r="H36" s="188" t="s">
        <v>337</v>
      </c>
      <c r="I36" s="189" t="s">
        <v>338</v>
      </c>
      <c r="J36" s="185" t="s">
        <v>31</v>
      </c>
      <c r="K36" s="237">
        <v>8136809.8919099988</v>
      </c>
      <c r="L36" s="187" t="s">
        <v>187</v>
      </c>
      <c r="M36" s="187" t="s">
        <v>187</v>
      </c>
      <c r="N36" s="186" t="s">
        <v>33</v>
      </c>
    </row>
    <row r="37" spans="1:14" s="163" customFormat="1" ht="13.5" thickBot="1">
      <c r="A37" s="183">
        <v>26</v>
      </c>
      <c r="B37" s="185" t="s">
        <v>177</v>
      </c>
      <c r="C37" s="184" t="s">
        <v>133</v>
      </c>
      <c r="D37" s="279">
        <v>2021</v>
      </c>
      <c r="E37" s="185" t="s">
        <v>335</v>
      </c>
      <c r="F37" s="185" t="s">
        <v>73</v>
      </c>
      <c r="G37" s="189" t="s">
        <v>339</v>
      </c>
      <c r="H37" s="189" t="s">
        <v>325</v>
      </c>
      <c r="I37" s="189" t="s">
        <v>340</v>
      </c>
      <c r="J37" s="185" t="s">
        <v>31</v>
      </c>
      <c r="K37" s="237">
        <v>8136809.8919099988</v>
      </c>
      <c r="L37" s="187" t="s">
        <v>187</v>
      </c>
      <c r="M37" s="187" t="s">
        <v>187</v>
      </c>
      <c r="N37" s="186" t="s">
        <v>33</v>
      </c>
    </row>
    <row r="38" spans="1:14" s="163" customFormat="1" ht="13.5" thickBot="1">
      <c r="A38" s="183">
        <v>27</v>
      </c>
      <c r="B38" s="185" t="s">
        <v>177</v>
      </c>
      <c r="C38" s="184" t="s">
        <v>133</v>
      </c>
      <c r="D38" s="279">
        <v>2021</v>
      </c>
      <c r="E38" s="185" t="s">
        <v>335</v>
      </c>
      <c r="F38" s="185" t="s">
        <v>73</v>
      </c>
      <c r="G38" s="189" t="s">
        <v>341</v>
      </c>
      <c r="H38" s="189" t="s">
        <v>342</v>
      </c>
      <c r="I38" s="189" t="s">
        <v>343</v>
      </c>
      <c r="J38" s="185" t="s">
        <v>31</v>
      </c>
      <c r="K38" s="237">
        <v>8136809.8919099988</v>
      </c>
      <c r="L38" s="187" t="s">
        <v>90</v>
      </c>
      <c r="M38" s="187" t="s">
        <v>90</v>
      </c>
      <c r="N38" s="186" t="s">
        <v>33</v>
      </c>
    </row>
    <row r="39" spans="1:14" s="163" customFormat="1" ht="13.5" thickBot="1">
      <c r="A39" s="183">
        <v>28</v>
      </c>
      <c r="B39" s="185" t="s">
        <v>177</v>
      </c>
      <c r="C39" s="184" t="s">
        <v>133</v>
      </c>
      <c r="D39" s="279">
        <v>2021</v>
      </c>
      <c r="E39" s="185" t="s">
        <v>344</v>
      </c>
      <c r="F39" s="185" t="s">
        <v>73</v>
      </c>
      <c r="G39" s="189" t="s">
        <v>345</v>
      </c>
      <c r="H39" s="189" t="s">
        <v>346</v>
      </c>
      <c r="I39" s="189" t="s">
        <v>347</v>
      </c>
      <c r="J39" s="185" t="s">
        <v>31</v>
      </c>
      <c r="K39" s="237">
        <v>8136809.8919099988</v>
      </c>
      <c r="L39" s="187" t="s">
        <v>90</v>
      </c>
      <c r="M39" s="187" t="s">
        <v>90</v>
      </c>
      <c r="N39" s="186" t="s">
        <v>33</v>
      </c>
    </row>
    <row r="40" spans="1:14" s="163" customFormat="1" ht="13.5" thickBot="1">
      <c r="A40" s="183">
        <v>29</v>
      </c>
      <c r="B40" s="185" t="s">
        <v>177</v>
      </c>
      <c r="C40" s="184" t="s">
        <v>133</v>
      </c>
      <c r="D40" s="279">
        <v>2021</v>
      </c>
      <c r="E40" s="185" t="s">
        <v>348</v>
      </c>
      <c r="F40" s="185" t="s">
        <v>73</v>
      </c>
      <c r="G40" s="189" t="s">
        <v>349</v>
      </c>
      <c r="H40" s="189" t="s">
        <v>350</v>
      </c>
      <c r="I40" s="189" t="s">
        <v>351</v>
      </c>
      <c r="J40" s="185" t="s">
        <v>31</v>
      </c>
      <c r="K40" s="237">
        <v>8136809.8919099988</v>
      </c>
      <c r="L40" s="187" t="s">
        <v>90</v>
      </c>
      <c r="M40" s="187" t="s">
        <v>90</v>
      </c>
      <c r="N40" s="186" t="s">
        <v>33</v>
      </c>
    </row>
    <row r="41" spans="1:14" s="163" customFormat="1" ht="13.5" thickBot="1">
      <c r="A41" s="183">
        <v>30</v>
      </c>
      <c r="B41" s="185" t="s">
        <v>177</v>
      </c>
      <c r="C41" s="184" t="s">
        <v>133</v>
      </c>
      <c r="D41" s="279">
        <v>2021</v>
      </c>
      <c r="E41" s="185" t="s">
        <v>352</v>
      </c>
      <c r="F41" s="185" t="s">
        <v>73</v>
      </c>
      <c r="G41" s="189" t="s">
        <v>353</v>
      </c>
      <c r="H41" s="189" t="s">
        <v>354</v>
      </c>
      <c r="I41" s="189" t="s">
        <v>355</v>
      </c>
      <c r="J41" s="185" t="s">
        <v>31</v>
      </c>
      <c r="K41" s="237">
        <v>8136809.8919099988</v>
      </c>
      <c r="L41" s="187" t="s">
        <v>90</v>
      </c>
      <c r="M41" s="187" t="s">
        <v>90</v>
      </c>
      <c r="N41" s="186" t="s">
        <v>33</v>
      </c>
    </row>
    <row r="42" spans="1:14" s="163" customFormat="1" ht="13.5" thickBot="1">
      <c r="A42" s="183">
        <v>31</v>
      </c>
      <c r="B42" s="185" t="s">
        <v>177</v>
      </c>
      <c r="C42" s="184" t="s">
        <v>133</v>
      </c>
      <c r="D42" s="279">
        <v>2021</v>
      </c>
      <c r="E42" s="185" t="s">
        <v>356</v>
      </c>
      <c r="F42" s="185" t="s">
        <v>73</v>
      </c>
      <c r="G42" s="189" t="s">
        <v>357</v>
      </c>
      <c r="H42" s="189" t="s">
        <v>358</v>
      </c>
      <c r="I42" s="189" t="s">
        <v>359</v>
      </c>
      <c r="J42" s="185" t="s">
        <v>31</v>
      </c>
      <c r="K42" s="237">
        <v>8136809.8919099988</v>
      </c>
      <c r="L42" s="187" t="s">
        <v>42</v>
      </c>
      <c r="M42" s="187" t="s">
        <v>42</v>
      </c>
      <c r="N42" s="186" t="s">
        <v>387</v>
      </c>
    </row>
    <row r="43" spans="1:14" s="163" customFormat="1" ht="13.5" thickBot="1">
      <c r="A43" s="183">
        <v>32</v>
      </c>
      <c r="B43" s="185" t="s">
        <v>177</v>
      </c>
      <c r="C43" s="184" t="s">
        <v>133</v>
      </c>
      <c r="D43" s="279">
        <v>2021</v>
      </c>
      <c r="E43" s="185" t="s">
        <v>360</v>
      </c>
      <c r="F43" s="185" t="s">
        <v>73</v>
      </c>
      <c r="G43" s="189" t="s">
        <v>361</v>
      </c>
      <c r="H43" s="189" t="s">
        <v>362</v>
      </c>
      <c r="I43" s="189" t="s">
        <v>363</v>
      </c>
      <c r="J43" s="185" t="s">
        <v>31</v>
      </c>
      <c r="K43" s="237">
        <v>8136809.8919099988</v>
      </c>
      <c r="L43" s="187" t="s">
        <v>42</v>
      </c>
      <c r="M43" s="187" t="s">
        <v>42</v>
      </c>
      <c r="N43" s="186" t="s">
        <v>33</v>
      </c>
    </row>
    <row r="44" spans="1:14" s="163" customFormat="1" ht="13.5" thickBot="1">
      <c r="A44" s="183">
        <v>33</v>
      </c>
      <c r="B44" s="185" t="s">
        <v>177</v>
      </c>
      <c r="C44" s="184" t="s">
        <v>133</v>
      </c>
      <c r="D44" s="279">
        <v>2021</v>
      </c>
      <c r="E44" s="185" t="s">
        <v>364</v>
      </c>
      <c r="F44" s="185" t="s">
        <v>73</v>
      </c>
      <c r="G44" s="189" t="s">
        <v>365</v>
      </c>
      <c r="H44" s="189" t="s">
        <v>366</v>
      </c>
      <c r="I44" s="189" t="s">
        <v>367</v>
      </c>
      <c r="J44" s="185" t="s">
        <v>31</v>
      </c>
      <c r="K44" s="237">
        <v>8136809.8919099988</v>
      </c>
      <c r="L44" s="187" t="s">
        <v>42</v>
      </c>
      <c r="M44" s="187" t="s">
        <v>42</v>
      </c>
      <c r="N44" s="186" t="s">
        <v>33</v>
      </c>
    </row>
  </sheetData>
  <protectedRanges>
    <protectedRange sqref="G39" name="Range1_4_1_1_1_1_1_6_1_1"/>
  </protectedRanges>
  <mergeCells count="2">
    <mergeCell ref="A11:J11"/>
    <mergeCell ref="B2:N2"/>
  </mergeCells>
  <conditionalFormatting sqref="G12:G31">
    <cfRule type="expression" dxfId="1" priority="1" stopIfTrue="1">
      <formula>AND(COUNTIF($G$12:$G$31, G12)&gt;1,NOT(ISBLANK(G12)))</formula>
    </cfRule>
  </conditionalFormatting>
  <conditionalFormatting sqref="H12:I31 H32:H36">
    <cfRule type="expression" dxfId="0" priority="2" stopIfTrue="1">
      <formula>AND(COUNTIF($H$12:$I$31, H12)+COUNTIF($H$32:$H$36, H12)&gt;1,NOT(ISBLANK(H12)))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DB7E2DBC6BC4FB2793680CF29C662" ma:contentTypeVersion="19" ma:contentTypeDescription="Create a new document." ma:contentTypeScope="" ma:versionID="65e0f98cb8280d2b90d8cf941f8a8d14">
  <xsd:schema xmlns:xsd="http://www.w3.org/2001/XMLSchema" xmlns:xs="http://www.w3.org/2001/XMLSchema" xmlns:p="http://schemas.microsoft.com/office/2006/metadata/properties" xmlns:ns1="http://schemas.microsoft.com/sharepoint/v3" xmlns:ns2="be21d941-57b1-47f1-a6b5-11d71513eb6e" xmlns:ns3="77e3eb94-57ff-4f8f-8b92-a9351282f51d" targetNamespace="http://schemas.microsoft.com/office/2006/metadata/properties" ma:root="true" ma:fieldsID="aff5d42b20e77a2302dae1d502082f5f" ns1:_="" ns2:_="" ns3:_="">
    <xsd:import namespace="http://schemas.microsoft.com/sharepoint/v3"/>
    <xsd:import namespace="be21d941-57b1-47f1-a6b5-11d71513eb6e"/>
    <xsd:import namespace="77e3eb94-57ff-4f8f-8b92-a9351282f5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1d941-57b1-47f1-a6b5-11d71513e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3eb94-57ff-4f8f-8b92-a9351282f5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c11df54-acec-4fa2-98b2-82c54dda76c2}" ma:internalName="TaxCatchAll" ma:showField="CatchAllData" ma:web="77e3eb94-57ff-4f8f-8b92-a9351282f5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77e3eb94-57ff-4f8f-8b92-a9351282f51d" xsi:nil="true"/>
    <_Flow_SignoffStatus xmlns="be21d941-57b1-47f1-a6b5-11d71513eb6e" xsi:nil="true"/>
    <_ip_UnifiedCompliancePolicyProperties xmlns="http://schemas.microsoft.com/sharepoint/v3" xsi:nil="true"/>
    <lcf76f155ced4ddcb4097134ff3c332f xmlns="be21d941-57b1-47f1-a6b5-11d71513eb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D38B16-F426-4101-9515-4A33D6ED3962}"/>
</file>

<file path=customXml/itemProps2.xml><?xml version="1.0" encoding="utf-8"?>
<ds:datastoreItem xmlns:ds="http://schemas.openxmlformats.org/officeDocument/2006/customXml" ds:itemID="{3BD5FB5F-2315-4514-941C-36EA8E34B6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DC1BD7-A275-4B87-A271-7756654517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GOAL</vt:lpstr>
      <vt:lpstr>CW</vt:lpstr>
      <vt:lpstr>EKN</vt:lpstr>
      <vt:lpstr>Vehicles and Bikes - MCF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Pauline Nantume</cp:lastModifiedBy>
  <cp:revision/>
  <dcterms:created xsi:type="dcterms:W3CDTF">2014-12-14T16:21:30Z</dcterms:created>
  <dcterms:modified xsi:type="dcterms:W3CDTF">2025-12-19T04:38:38Z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0x010100E4BDB7E2DBC6BC4FB2793680CF29C662</vt:lpwstr>
  </property>
</Properties>
</file>