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8" documentId="8_{1398BB57-98AB-4E50-8F03-4DC4C07DC5CA}" xr6:coauthVersionLast="47" xr6:coauthVersionMax="47" xr10:uidLastSave="{666CB463-1097-4F4C-9270-5F8CFB857E11}"/>
  <bookViews>
    <workbookView xWindow="28680" yWindow="-120" windowWidth="29040" windowHeight="15720" tabRatio="763" xr2:uid="{6E6EA595-715A-483D-BC67-2C24555BC9B5}"/>
  </bookViews>
  <sheets>
    <sheet name="Lot-6 SW Tig, Hintalo" sheetId="10" r:id="rId1"/>
  </sheet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 i="10" l="1"/>
  <c r="G129" i="10" s="1"/>
  <c r="G112" i="10"/>
  <c r="G113" i="10" s="1"/>
  <c r="E111" i="10"/>
  <c r="E110" i="10"/>
  <c r="E109" i="10"/>
  <c r="E108" i="10"/>
  <c r="E105" i="10"/>
  <c r="E104" i="10"/>
  <c r="G100" i="10"/>
  <c r="G101" i="10" s="1"/>
  <c r="E93" i="10"/>
  <c r="E92" i="10"/>
  <c r="E91" i="10"/>
  <c r="G89" i="10"/>
  <c r="E88" i="10"/>
  <c r="E84" i="10"/>
  <c r="E81" i="10"/>
  <c r="E80" i="10"/>
  <c r="E76" i="10"/>
  <c r="E77" i="10" s="1"/>
  <c r="E75" i="10"/>
  <c r="G71" i="10"/>
  <c r="G72" i="10" s="1"/>
  <c r="G54" i="10"/>
  <c r="G40" i="10"/>
  <c r="G31" i="10"/>
  <c r="G26" i="10"/>
  <c r="G19" i="10"/>
  <c r="G16" i="10"/>
  <c r="E13" i="10"/>
  <c r="G9" i="10"/>
  <c r="G8" i="10"/>
  <c r="G6" i="10"/>
  <c r="G5" i="10"/>
</calcChain>
</file>

<file path=xl/sharedStrings.xml><?xml version="1.0" encoding="utf-8"?>
<sst xmlns="http://schemas.openxmlformats.org/spreadsheetml/2006/main" count="293" uniqueCount="169">
  <si>
    <t>LOT - 6 Solarization of Shallow Well Solarization for Tigray Region, in Hintalo Woreda</t>
  </si>
  <si>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</si>
  <si>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</si>
  <si>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</si>
  <si>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</si>
  <si>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</si>
  <si>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</si>
  <si>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</si>
  <si>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</si>
  <si>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</si>
  <si>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</si>
  <si>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</si>
  <si>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</si>
  <si>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</si>
  <si>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</si>
  <si>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</si>
  <si>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</si>
  <si>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</si>
  <si>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t>Submersible AC/DC drop cable fitted with pump/control unit. The price shall include cable clips, strain wires and wire clamps.</t>
  </si>
  <si>
    <t>m</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</si>
  <si>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</si>
  <si>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</si>
  <si>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</si>
  <si>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</si>
  <si>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</si>
  <si>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35m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</si>
  <si>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</si>
  <si>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</si>
  <si>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</si>
  <si>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</si>
  <si>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t>LS</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</si>
  <si>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</si>
  <si>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</si>
  <si>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</si>
  <si>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</si>
  <si>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</si>
  <si>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</si>
  <si>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</si>
  <si>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</si>
  <si>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</si>
  <si>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</si>
  <si>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</si>
  <si>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</si>
  <si>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</si>
  <si>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</si>
  <si>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</si>
  <si>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</si>
  <si>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</si>
  <si>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</si>
  <si>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</si>
  <si>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</si>
  <si>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</si>
  <si>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</si>
  <si>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</si>
  <si>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</si>
  <si>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</si>
  <si>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</si>
  <si>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</si>
  <si>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</si>
  <si>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</si>
  <si>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</si>
  <si>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</si>
  <si>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</si>
  <si>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</si>
  <si>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</si>
  <si>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</si>
  <si>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</si>
  <si>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</si>
  <si>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</si>
  <si>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</si>
  <si>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</si>
  <si>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</si>
  <si>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</si>
  <si>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</si>
  <si>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</si>
  <si>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</si>
  <si>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</si>
  <si>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</si>
  <si>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</si>
  <si>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</si>
  <si>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</si>
  <si>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</si>
  <si>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</si>
  <si>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</si>
  <si>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</si>
  <si>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</si>
  <si>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</si>
  <si>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</si>
  <si>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</si>
  <si>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</si>
  <si>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</si>
  <si>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</si>
  <si>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</si>
  <si>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</si>
  <si>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</si>
  <si>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</si>
  <si>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</si>
  <si>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</si>
  <si>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</si>
  <si>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</si>
  <si>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</si>
  <si>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</si>
  <si>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</si>
  <si>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</si>
  <si>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</si>
  <si>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</si>
  <si>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</si>
  <si>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</si>
  <si>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</si>
  <si>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</si>
  <si>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</si>
  <si>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</si>
  <si>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</si>
  <si>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</si>
  <si>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</si>
  <si>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</si>
  <si>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</si>
  <si>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</si>
  <si>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</si>
  <si>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</si>
  <si>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</si>
  <si>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</si>
  <si>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</si>
  <si>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</si>
  <si>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</si>
  <si>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</si>
  <si>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</si>
  <si>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</si>
  <si>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</si>
  <si>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</si>
  <si>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</si>
  <si>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</si>
  <si>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</si>
  <si>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</si>
  <si>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</si>
  <si>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</si>
  <si>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</si>
  <si>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</si>
  <si>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</si>
  <si>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</si>
  <si>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</si>
  <si>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</si>
  <si>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</si>
  <si>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</si>
  <si>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</si>
  <si>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</si>
  <si>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</si>
  <si>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</si>
  <si>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</si>
  <si>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</si>
  <si>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</si>
  <si>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</si>
  <si>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</si>
  <si>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</si>
  <si>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</si>
  <si>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</si>
  <si>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</si>
  <si>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</si>
  <si>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</si>
  <si>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</si>
  <si>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</si>
  <si>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</si>
  <si>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</si>
  <si>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</si>
  <si>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</si>
  <si>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</si>
  <si>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Sub-Total</t>
  </si>
  <si>
    <t>15%VAT</t>
  </si>
  <si>
    <t>TOTAL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</si>
</sst>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 #,##0.00_ ;_ * \-#,##0.00_ ;_ * &quot;-&quot;??_ ;_ @_ "/>
    <numFmt numFmtId="167" formatCode="_-[$$-409]* #,##0.00_ ;_-[$$-409]* \-#,##0.00\ ;_-[$$-409]* &quot;-&quot;??_ ;_-@_ "/>
  </numFmts>
  <fonts count="17">
    <font>
      <sz val="10"/>
      <name val="Arial"/>
    </font>
    <font>
      <sz val="11"/>
      <color theme="1"/>
      <name val="Aptos Narrow"/>
      <family val="2"/>
      <scheme val="minor"/>
    </font>
    <font>
      <sz val="11"/>
      <color theme="1"/>
      <name val="Aptos Narrow"/>
      <family val="2"/>
      <scheme val="minor"/>
    </font>
    <font>
      <sz val="10"/>
      <name val="Arial"/>
      <family val="2"/>
    </font>
    <font>
      <b/>
      <sz val="11"/>
      <color rgb="FF000000"/>
      <name val="Calibri"/>
      <family val="2"/>
    </font>
    <font>
      <sz val="11"/>
      <color rgb="FF000000"/>
      <name val="Calibri"/>
      <family val="2"/>
    </font>
    <font>
      <vertAlign val="superscript"/>
      <sz val="11"/>
      <color rgb="FF000000"/>
      <name val="Calibri"/>
      <family val="2"/>
    </font>
    <font>
      <sz val="11"/>
      <name val="Calibri"/>
      <family val="2"/>
    </font>
    <font>
      <sz val="10"/>
      <name val="Arial"/>
      <family val="2"/>
    </font>
    <font>
      <b/>
      <sz val="10"/>
      <name val="Calibri"/>
      <family val="2"/>
    </font>
    <font>
      <sz val="10"/>
      <name val="Calibri"/>
      <family val="2"/>
    </font>
    <font>
      <b/>
      <sz val="14"/>
      <color rgb="FF000000"/>
      <name val="Calibri"/>
      <family val="2"/>
    </font>
    <font>
      <b/>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rgb="FFBDD7EE"/>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s>
  <cellStyleXfs count="10">
    <xf numFmtId="0" fontId="0" fillId="0" borderId="0"/>
    <xf numFmtId="0" fontId="2" fillId="0" borderId="0"/>
    <xf numFmtId="0" fontId="2" fillId="0" borderId="0"/>
    <xf numFmtId="43" fontId="3" fillId="0" borderId="0" applyFont="0" applyFill="0" applyBorder="0" applyAlignment="0" applyProtection="0"/>
    <xf numFmtId="0" fontId="3" fillId="0" borderId="0"/>
    <xf numFmtId="0" fontId="3" fillId="0" borderId="0"/>
    <xf numFmtId="0" fontId="1" fillId="0" borderId="0"/>
    <xf numFmtId="165" fontId="1" fillId="0" borderId="0" applyFont="0" applyFill="0" applyBorder="0" applyAlignment="0" applyProtection="0">
      <alignment vertical="center"/>
    </xf>
    <xf numFmtId="164" fontId="8" fillId="0" borderId="0" applyFont="0" applyFill="0" applyBorder="0" applyAlignment="0" applyProtection="0"/>
    <xf numFmtId="43" fontId="3" fillId="0" borderId="0" applyFont="0" applyFill="0" applyBorder="0" applyAlignment="0" applyProtection="0"/>
  </cellStyleXfs>
  <cellXfs count="83">
    <xf numFmtId="0" fontId="0" fillId="0" borderId="0" xfId="0"/>
    <xf numFmtId="0" fontId="9" fillId="0" borderId="0" xfId="9" applyNumberFormat="1" applyFont="1" applyFill="1" applyBorder="1" applyAlignment="1">
      <alignment vertical="center"/>
    </xf>
    <xf numFmtId="0" fontId="10" fillId="0" borderId="0" xfId="0" applyFont="1" applyAlignment="1">
      <alignment horizontal="center"/>
    </xf>
    <xf numFmtId="164" fontId="10" fillId="0" borderId="0" xfId="8" applyFont="1"/>
    <xf numFmtId="167" fontId="10" fillId="0" borderId="0" xfId="0" applyNumberFormat="1" applyFont="1"/>
    <xf numFmtId="0" fontId="10" fillId="0" borderId="0" xfId="0" applyFont="1"/>
    <xf numFmtId="0" fontId="12" fillId="4" borderId="1" xfId="0" applyFont="1" applyFill="1" applyBorder="1" applyAlignment="1">
      <alignment horizontal="center" vertical="center" wrapText="1"/>
    </xf>
    <xf numFmtId="164" fontId="12" fillId="4" borderId="1" xfId="8" applyFont="1" applyFill="1" applyBorder="1" applyAlignment="1">
      <alignment horizontal="center" vertical="center" wrapText="1"/>
    </xf>
    <xf numFmtId="164" fontId="12" fillId="4" borderId="2" xfId="8"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center" vertical="center"/>
    </xf>
    <xf numFmtId="164" fontId="5" fillId="0" borderId="1" xfId="8" applyFont="1" applyBorder="1" applyAlignment="1">
      <alignment vertical="center"/>
    </xf>
    <xf numFmtId="164" fontId="5" fillId="0" borderId="2" xfId="8" applyFont="1" applyBorder="1" applyAlignment="1">
      <alignment vertical="center"/>
    </xf>
    <xf numFmtId="0" fontId="5" fillId="0" borderId="1" xfId="0" applyFont="1" applyBorder="1" applyAlignment="1">
      <alignment vertical="center" wrapText="1"/>
    </xf>
    <xf numFmtId="0" fontId="4" fillId="5" borderId="1" xfId="0" applyFont="1" applyFill="1" applyBorder="1" applyAlignment="1">
      <alignment vertical="center" wrapText="1"/>
    </xf>
    <xf numFmtId="0" fontId="5" fillId="5" borderId="1" xfId="0" applyFont="1" applyFill="1" applyBorder="1" applyAlignment="1">
      <alignment horizontal="center" vertical="center"/>
    </xf>
    <xf numFmtId="164" fontId="5" fillId="5" borderId="1" xfId="8" applyFont="1" applyFill="1" applyBorder="1" applyAlignment="1">
      <alignment vertical="center"/>
    </xf>
    <xf numFmtId="164" fontId="4" fillId="5" borderId="2" xfId="8" applyFont="1" applyFill="1" applyBorder="1"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8" applyFont="1" applyBorder="1" applyAlignment="1">
      <alignment vertical="center"/>
    </xf>
    <xf numFmtId="164" fontId="7" fillId="0" borderId="2" xfId="8" applyFont="1" applyBorder="1" applyAlignment="1">
      <alignment vertical="center"/>
    </xf>
    <xf numFmtId="0" fontId="13" fillId="0" borderId="1" xfId="0" applyFont="1" applyBorder="1" applyAlignment="1">
      <alignment horizontal="left" vertical="center"/>
    </xf>
    <xf numFmtId="0" fontId="13" fillId="0" borderId="1" xfId="0" applyFont="1" applyBorder="1" applyAlignment="1">
      <alignment vertical="center"/>
    </xf>
    <xf numFmtId="0" fontId="7" fillId="0" borderId="1" xfId="0" applyFont="1" applyBorder="1" applyAlignment="1">
      <alignment vertical="center" wrapText="1"/>
    </xf>
    <xf numFmtId="43" fontId="10" fillId="0" borderId="0" xfId="0" applyNumberFormat="1" applyFont="1"/>
    <xf numFmtId="2" fontId="7" fillId="0" borderId="1" xfId="0" applyNumberFormat="1"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pplyAlignment="1">
      <alignment horizontal="center" vertical="center"/>
    </xf>
    <xf numFmtId="164" fontId="13" fillId="0" borderId="1" xfId="8" applyFont="1" applyBorder="1" applyAlignment="1">
      <alignment vertical="center"/>
    </xf>
    <xf numFmtId="164" fontId="13" fillId="0" borderId="2" xfId="8" applyFont="1" applyBorder="1" applyAlignment="1">
      <alignment vertical="center"/>
    </xf>
    <xf numFmtId="0" fontId="9" fillId="0" borderId="0" xfId="0" applyFont="1"/>
    <xf numFmtId="164" fontId="13" fillId="6" borderId="2" xfId="8" applyFont="1" applyFill="1" applyBorder="1" applyAlignment="1">
      <alignment vertical="center"/>
    </xf>
    <xf numFmtId="0" fontId="13" fillId="0" borderId="0" xfId="0" applyFont="1"/>
    <xf numFmtId="0" fontId="13" fillId="6" borderId="1" xfId="0" applyFont="1" applyFill="1" applyBorder="1" applyAlignment="1">
      <alignment vertical="center"/>
    </xf>
    <xf numFmtId="0" fontId="7" fillId="6" borderId="1" xfId="0" applyFont="1" applyFill="1" applyBorder="1" applyAlignment="1">
      <alignment horizontal="center" vertical="center"/>
    </xf>
    <xf numFmtId="164" fontId="7" fillId="6" borderId="1" xfId="8" applyFont="1" applyFill="1" applyBorder="1" applyAlignment="1">
      <alignment vertical="center"/>
    </xf>
    <xf numFmtId="0" fontId="12" fillId="0" borderId="1" xfId="0" applyFont="1" applyBorder="1" applyAlignment="1">
      <alignment horizontal="left" vertical="center" wrapText="1"/>
    </xf>
    <xf numFmtId="0" fontId="7" fillId="0" borderId="7" xfId="0" applyFont="1" applyBorder="1" applyAlignment="1">
      <alignment horizontal="center" vertical="center"/>
    </xf>
    <xf numFmtId="164" fontId="7" fillId="0" borderId="1" xfId="8" applyFont="1" applyFill="1" applyBorder="1" applyAlignment="1">
      <alignment horizontal="center" vertical="center"/>
    </xf>
    <xf numFmtId="164" fontId="7" fillId="0" borderId="1" xfId="8" applyFont="1" applyFill="1" applyBorder="1" applyAlignment="1">
      <alignment horizontal="right" vertical="center"/>
    </xf>
    <xf numFmtId="164" fontId="7" fillId="0" borderId="2" xfId="8"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164" fontId="16" fillId="0" borderId="1" xfId="8" applyFont="1" applyBorder="1" applyAlignment="1">
      <alignment horizontal="center" vertical="center" wrapText="1"/>
    </xf>
    <xf numFmtId="0" fontId="16" fillId="0" borderId="1" xfId="0" applyFont="1" applyBorder="1" applyAlignment="1">
      <alignment horizontal="center" vertical="center"/>
    </xf>
    <xf numFmtId="164" fontId="16" fillId="0" borderId="1" xfId="8" applyFont="1" applyBorder="1" applyAlignment="1">
      <alignment horizontal="center" vertical="center"/>
    </xf>
    <xf numFmtId="0" fontId="16" fillId="0" borderId="7" xfId="0" applyFont="1" applyBorder="1" applyAlignment="1">
      <alignment horizontal="center" vertical="center"/>
    </xf>
    <xf numFmtId="164" fontId="16" fillId="0" borderId="1" xfId="8" applyFont="1" applyFill="1" applyBorder="1" applyAlignment="1">
      <alignment horizontal="center" vertical="center"/>
    </xf>
    <xf numFmtId="0" fontId="16" fillId="0" borderId="1" xfId="0" applyFont="1" applyBorder="1" applyAlignment="1">
      <alignment vertical="center" wrapText="1"/>
    </xf>
    <xf numFmtId="167" fontId="10" fillId="0" borderId="0" xfId="0" applyNumberFormat="1" applyFont="1" applyAlignment="1">
      <alignment vertical="center"/>
    </xf>
    <xf numFmtId="0" fontId="10" fillId="0" borderId="0" xfId="0" applyFont="1" applyAlignment="1">
      <alignment vertical="center"/>
    </xf>
    <xf numFmtId="0" fontId="16" fillId="0" borderId="1" xfId="0" applyFont="1" applyBorder="1" applyAlignment="1">
      <alignment vertical="center"/>
    </xf>
    <xf numFmtId="164" fontId="16" fillId="0" borderId="1" xfId="8" applyFont="1" applyBorder="1" applyAlignment="1">
      <alignment vertical="center"/>
    </xf>
    <xf numFmtId="164" fontId="13" fillId="6" borderId="2" xfId="8" applyFont="1" applyFill="1" applyBorder="1" applyAlignment="1">
      <alignment horizontal="center" vertical="center"/>
    </xf>
    <xf numFmtId="0" fontId="12" fillId="6" borderId="4" xfId="0" applyFont="1" applyFill="1" applyBorder="1" applyAlignment="1">
      <alignment vertical="center"/>
    </xf>
    <xf numFmtId="0" fontId="12" fillId="6" borderId="8" xfId="0" applyFont="1" applyFill="1" applyBorder="1" applyAlignment="1">
      <alignment horizontal="center" vertical="center" wrapText="1"/>
    </xf>
    <xf numFmtId="0" fontId="12" fillId="6" borderId="8" xfId="0" applyFont="1" applyFill="1" applyBorder="1" applyAlignment="1">
      <alignment horizontal="left" vertical="center" wrapText="1"/>
    </xf>
    <xf numFmtId="164" fontId="13" fillId="6" borderId="5" xfId="8" applyFont="1" applyFill="1" applyBorder="1" applyAlignment="1">
      <alignment horizontal="center" vertical="center"/>
    </xf>
    <xf numFmtId="0" fontId="12" fillId="6" borderId="3" xfId="0" applyFont="1" applyFill="1" applyBorder="1" applyAlignment="1">
      <alignment vertical="center"/>
    </xf>
    <xf numFmtId="0" fontId="12" fillId="6" borderId="12" xfId="0" applyFont="1" applyFill="1" applyBorder="1" applyAlignment="1">
      <alignment horizontal="center" vertical="center" wrapText="1"/>
    </xf>
    <xf numFmtId="0" fontId="12" fillId="6" borderId="12" xfId="0" applyFont="1" applyFill="1" applyBorder="1" applyAlignment="1">
      <alignment horizontal="left" vertical="center" wrapText="1"/>
    </xf>
    <xf numFmtId="164" fontId="13" fillId="6" borderId="6" xfId="8" applyFont="1" applyFill="1" applyBorder="1" applyAlignment="1">
      <alignment horizontal="center" vertical="center"/>
    </xf>
    <xf numFmtId="0" fontId="9" fillId="0" borderId="0" xfId="4" applyFont="1" applyAlignment="1">
      <alignment horizontal="center"/>
    </xf>
    <xf numFmtId="0" fontId="12" fillId="4" borderId="7" xfId="0" applyFont="1" applyFill="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0" fontId="5" fillId="5" borderId="7" xfId="0" applyFont="1" applyFill="1" applyBorder="1" applyAlignment="1">
      <alignment horizontal="center" vertical="center"/>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7" fillId="2" borderId="7" xfId="0" applyFont="1" applyFill="1" applyBorder="1" applyAlignment="1">
      <alignment horizontal="center" vertical="center"/>
    </xf>
    <xf numFmtId="0" fontId="7" fillId="6" borderId="7" xfId="0" applyFont="1" applyFill="1" applyBorder="1" applyAlignment="1">
      <alignment horizontal="center" vertical="center"/>
    </xf>
    <xf numFmtId="0" fontId="12" fillId="6"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6" borderId="7" xfId="0" applyFont="1" applyFill="1" applyBorder="1" applyAlignment="1">
      <alignment horizontal="center" vertical="center"/>
    </xf>
    <xf numFmtId="0" fontId="13" fillId="6" borderId="1"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2" fillId="6" borderId="1" xfId="0" applyFont="1" applyFill="1" applyBorder="1" applyAlignment="1">
      <alignment horizontal="left" vertical="center" wrapText="1"/>
    </xf>
  </cellXfs>
  <cellStyles count="10">
    <cellStyle name="Comma" xfId="8" builtinId="3"/>
    <cellStyle name="Comma 10 10" xfId="3" xr:uid="{E8F27FAB-D39A-40A0-97CE-EE725A5AB837}"/>
    <cellStyle name="Comma 2" xfId="7" xr:uid="{6B513F83-059F-44FA-B41D-3794BB882AF8}"/>
    <cellStyle name="Comma_GOAL Budget Financials Template_Generic" xfId="9" xr:uid="{D1DCFBB7-BD4A-4487-AA13-4ECC824DF3DD}"/>
    <cellStyle name="Normal" xfId="0" builtinId="0"/>
    <cellStyle name="Normal 10 2" xfId="5" xr:uid="{20139D9C-58A5-4584-99FC-F3536254BA37}"/>
    <cellStyle name="Normal 110 10" xfId="2" xr:uid="{DB12DDA5-F5B0-4249-8CA8-CD5ECD05BAFF}"/>
    <cellStyle name="Normal 121" xfId="1" xr:uid="{8FB1EB51-5192-48D3-A712-11951C14BF5E}"/>
    <cellStyle name="Normal 121 2" xfId="6" xr:uid="{CB1FF285-ABB8-486A-B506-631F647AD6CD}"/>
    <cellStyle name="Normal 2 10 11" xfId="4" xr:uid="{BA2BDF17-6D00-4B82-93F6-C774F21AF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9193A-CE6B-4973-9044-DA078C3F9F2F}">
  <dimension ref="B1:H132"/>
  <sheetViews>
    <sheetView tabSelected="1" workbookViewId="0">
      <selection activeCell="H3" sqref="H3"/>
    </sheetView>
  </sheetViews>
  <sheetFormatPr defaultColWidth="8.7109375" defaultRowHeight="12.95"/>
  <cols>
    <col min="1" max="1" width="4.42578125" style="5" customWidth="1"/>
    <col min="2" max="2" width="9.28515625" style="2" customWidth="1"/>
    <col min="3" max="3" width="46.140625" style="5" customWidth="1"/>
    <col min="4" max="4" width="8.7109375" style="2"/>
    <col min="5" max="5" width="10.140625" style="2" customWidth="1"/>
    <col min="6" max="6" width="11.7109375" style="3" customWidth="1"/>
    <col min="7" max="7" width="16.7109375" style="3" customWidth="1"/>
    <col min="8" max="8" width="11.140625" style="4" bestFit="1" customWidth="1"/>
    <col min="9" max="16" width="8.7109375" style="5"/>
    <col min="17" max="17" width="9.85546875" style="5" bestFit="1" customWidth="1"/>
    <col min="18" max="16384" width="8.7109375" style="5"/>
  </cols>
  <sheetData>
    <row r="1" spans="2:7" ht="13.5" thickBot="1">
      <c r="B1" s="63"/>
      <c r="C1" s="1"/>
    </row>
    <row r="2" spans="2:7" ht="19.5" customHeight="1">
      <c r="B2" s="73" t="s">
        <v>0</v>
      </c>
      <c r="C2" s="74"/>
      <c r="D2" s="74"/>
      <c r="E2" s="74"/>
      <c r="F2" s="74"/>
      <c r="G2" s="75"/>
    </row>
    <row r="3" spans="2:7" ht="29.1">
      <c r="B3" s="64" t="s">
        <v>1</v>
      </c>
      <c r="C3" s="6" t="s">
        <v>2</v>
      </c>
      <c r="D3" s="6" t="s">
        <v>3</v>
      </c>
      <c r="E3" s="6" t="s">
        <v>4</v>
      </c>
      <c r="F3" s="7" t="s">
        <v>5</v>
      </c>
      <c r="G3" s="8" t="s">
        <v>6</v>
      </c>
    </row>
    <row r="4" spans="2:7" ht="14.45">
      <c r="B4" s="65">
        <v>1</v>
      </c>
      <c r="C4" s="9" t="s">
        <v>7</v>
      </c>
      <c r="D4" s="10" t="s">
        <v>8</v>
      </c>
      <c r="E4" s="10" t="s">
        <v>8</v>
      </c>
      <c r="F4" s="11" t="s">
        <v>8</v>
      </c>
      <c r="G4" s="12" t="s">
        <v>8</v>
      </c>
    </row>
    <row r="5" spans="2:7" ht="56.45" customHeight="1">
      <c r="B5" s="66">
        <v>1.1000000000000001</v>
      </c>
      <c r="C5" s="13" t="s">
        <v>9</v>
      </c>
      <c r="D5" s="10" t="s">
        <v>10</v>
      </c>
      <c r="E5" s="10">
        <v>1</v>
      </c>
      <c r="F5" s="11">
        <v>0</v>
      </c>
      <c r="G5" s="12">
        <f>E5*F5</f>
        <v>0</v>
      </c>
    </row>
    <row r="6" spans="2:7" ht="14.45">
      <c r="B6" s="67" t="s">
        <v>8</v>
      </c>
      <c r="C6" s="14" t="s">
        <v>11</v>
      </c>
      <c r="D6" s="15" t="s">
        <v>8</v>
      </c>
      <c r="E6" s="15"/>
      <c r="F6" s="16"/>
      <c r="G6" s="17">
        <f>SUM(G5)</f>
        <v>0</v>
      </c>
    </row>
    <row r="7" spans="2:7" ht="14.45">
      <c r="B7" s="65">
        <v>2</v>
      </c>
      <c r="C7" s="9" t="s">
        <v>12</v>
      </c>
      <c r="D7" s="10" t="s">
        <v>8</v>
      </c>
      <c r="E7" s="10"/>
      <c r="F7" s="11"/>
      <c r="G7" s="12" t="s">
        <v>8</v>
      </c>
    </row>
    <row r="8" spans="2:7" ht="57.95" customHeight="1">
      <c r="B8" s="66">
        <v>2.1</v>
      </c>
      <c r="C8" s="13" t="s">
        <v>13</v>
      </c>
      <c r="D8" s="10" t="s">
        <v>14</v>
      </c>
      <c r="E8" s="18">
        <v>0.1</v>
      </c>
      <c r="F8" s="11">
        <v>0</v>
      </c>
      <c r="G8" s="12">
        <f>E8*F8</f>
        <v>0</v>
      </c>
    </row>
    <row r="9" spans="2:7" ht="14.45">
      <c r="B9" s="67" t="s">
        <v>8</v>
      </c>
      <c r="C9" s="14" t="s">
        <v>11</v>
      </c>
      <c r="D9" s="15" t="s">
        <v>8</v>
      </c>
      <c r="E9" s="15"/>
      <c r="F9" s="16"/>
      <c r="G9" s="17">
        <f>SUM(G8)</f>
        <v>0</v>
      </c>
    </row>
    <row r="10" spans="2:7" ht="14.45">
      <c r="B10" s="65">
        <v>3</v>
      </c>
      <c r="C10" s="9" t="s">
        <v>15</v>
      </c>
      <c r="D10" s="10" t="s">
        <v>8</v>
      </c>
      <c r="E10" s="10"/>
      <c r="F10" s="11"/>
      <c r="G10" s="12" t="s">
        <v>8</v>
      </c>
    </row>
    <row r="11" spans="2:7" ht="90.95" customHeight="1">
      <c r="B11" s="66">
        <v>3.1</v>
      </c>
      <c r="C11" s="13" t="s">
        <v>16</v>
      </c>
      <c r="D11" s="10" t="s">
        <v>17</v>
      </c>
      <c r="E11" s="10">
        <v>1</v>
      </c>
      <c r="F11" s="11"/>
      <c r="G11" s="12"/>
    </row>
    <row r="12" spans="2:7" ht="43.5" customHeight="1">
      <c r="B12" s="66">
        <v>3.2</v>
      </c>
      <c r="C12" s="13" t="s">
        <v>18</v>
      </c>
      <c r="D12" s="10" t="s">
        <v>19</v>
      </c>
      <c r="E12" s="10">
        <v>1</v>
      </c>
      <c r="F12" s="11"/>
      <c r="G12" s="12"/>
    </row>
    <row r="13" spans="2:7" ht="29.25" customHeight="1">
      <c r="B13" s="66">
        <v>3.3</v>
      </c>
      <c r="C13" s="13" t="s">
        <v>20</v>
      </c>
      <c r="D13" s="10" t="s">
        <v>21</v>
      </c>
      <c r="E13" s="10">
        <f>615*4</f>
        <v>2460</v>
      </c>
      <c r="F13" s="11"/>
      <c r="G13" s="12"/>
    </row>
    <row r="14" spans="2:7" ht="44.45" customHeight="1">
      <c r="B14" s="66">
        <v>3.4</v>
      </c>
      <c r="C14" s="13" t="s">
        <v>22</v>
      </c>
      <c r="D14" s="10" t="s">
        <v>17</v>
      </c>
      <c r="E14" s="10">
        <v>1</v>
      </c>
      <c r="F14" s="11"/>
      <c r="G14" s="12"/>
    </row>
    <row r="15" spans="2:7" ht="62.45" customHeight="1">
      <c r="B15" s="66">
        <v>3.5</v>
      </c>
      <c r="C15" s="13" t="s">
        <v>23</v>
      </c>
      <c r="D15" s="10" t="s">
        <v>17</v>
      </c>
      <c r="E15" s="10">
        <v>1</v>
      </c>
      <c r="F15" s="11"/>
      <c r="G15" s="12"/>
    </row>
    <row r="16" spans="2:7" ht="14.45">
      <c r="B16" s="67" t="s">
        <v>8</v>
      </c>
      <c r="C16" s="14" t="s">
        <v>11</v>
      </c>
      <c r="D16" s="15" t="s">
        <v>8</v>
      </c>
      <c r="E16" s="15"/>
      <c r="F16" s="16"/>
      <c r="G16" s="17">
        <f>SUM(G11:G15)</f>
        <v>0</v>
      </c>
    </row>
    <row r="17" spans="2:7" ht="14.45">
      <c r="B17" s="65">
        <v>4</v>
      </c>
      <c r="C17" s="9" t="s">
        <v>24</v>
      </c>
      <c r="D17" s="10" t="s">
        <v>8</v>
      </c>
      <c r="E17" s="10"/>
      <c r="F17" s="11"/>
      <c r="G17" s="12"/>
    </row>
    <row r="18" spans="2:7" ht="78.599999999999994" customHeight="1">
      <c r="B18" s="66">
        <v>4.0999999999999996</v>
      </c>
      <c r="C18" s="13" t="s">
        <v>25</v>
      </c>
      <c r="D18" s="10" t="s">
        <v>26</v>
      </c>
      <c r="E18" s="10">
        <v>55</v>
      </c>
      <c r="F18" s="11"/>
      <c r="G18" s="12"/>
    </row>
    <row r="19" spans="2:7" ht="14.45">
      <c r="B19" s="67" t="s">
        <v>8</v>
      </c>
      <c r="C19" s="14" t="s">
        <v>11</v>
      </c>
      <c r="D19" s="15" t="s">
        <v>8</v>
      </c>
      <c r="E19" s="15"/>
      <c r="F19" s="16"/>
      <c r="G19" s="17">
        <f>SUM(G18)</f>
        <v>0</v>
      </c>
    </row>
    <row r="20" spans="2:7" ht="14.45">
      <c r="B20" s="65">
        <v>5</v>
      </c>
      <c r="C20" s="9" t="s">
        <v>27</v>
      </c>
      <c r="D20" s="10" t="s">
        <v>8</v>
      </c>
      <c r="E20" s="10"/>
      <c r="F20" s="11"/>
      <c r="G20" s="12"/>
    </row>
    <row r="21" spans="2:7" ht="33" customHeight="1">
      <c r="B21" s="66" t="s">
        <v>8</v>
      </c>
      <c r="C21" s="13" t="s">
        <v>28</v>
      </c>
      <c r="D21" s="10" t="s">
        <v>8</v>
      </c>
      <c r="E21" s="10" t="s">
        <v>8</v>
      </c>
      <c r="F21" s="11"/>
      <c r="G21" s="12"/>
    </row>
    <row r="22" spans="2:7" ht="74.099999999999994" customHeight="1">
      <c r="B22" s="66">
        <v>5.0999999999999996</v>
      </c>
      <c r="C22" s="13" t="s">
        <v>29</v>
      </c>
      <c r="D22" s="18" t="s">
        <v>30</v>
      </c>
      <c r="E22" s="18">
        <v>1</v>
      </c>
      <c r="F22" s="11"/>
      <c r="G22" s="12"/>
    </row>
    <row r="23" spans="2:7" ht="135.94999999999999" customHeight="1">
      <c r="B23" s="66">
        <v>5.2</v>
      </c>
      <c r="C23" s="13" t="s">
        <v>31</v>
      </c>
      <c r="D23" s="18" t="s">
        <v>30</v>
      </c>
      <c r="E23" s="18">
        <v>1</v>
      </c>
      <c r="F23" s="11"/>
      <c r="G23" s="12"/>
    </row>
    <row r="24" spans="2:7" ht="159" customHeight="1">
      <c r="B24" s="66">
        <v>5.3</v>
      </c>
      <c r="C24" s="13" t="s">
        <v>32</v>
      </c>
      <c r="D24" s="18" t="s">
        <v>30</v>
      </c>
      <c r="E24" s="18">
        <v>1</v>
      </c>
      <c r="F24" s="11"/>
      <c r="G24" s="12"/>
    </row>
    <row r="25" spans="2:7" ht="62.1" customHeight="1">
      <c r="B25" s="66">
        <v>5.4</v>
      </c>
      <c r="C25" s="13" t="s">
        <v>33</v>
      </c>
      <c r="D25" s="18" t="s">
        <v>30</v>
      </c>
      <c r="E25" s="18">
        <v>1</v>
      </c>
      <c r="F25" s="11"/>
      <c r="G25" s="12"/>
    </row>
    <row r="26" spans="2:7" ht="14.45">
      <c r="B26" s="67" t="s">
        <v>8</v>
      </c>
      <c r="C26" s="14" t="s">
        <v>11</v>
      </c>
      <c r="D26" s="15" t="s">
        <v>8</v>
      </c>
      <c r="E26" s="15"/>
      <c r="F26" s="16"/>
      <c r="G26" s="17">
        <f>SUM(G22:G25)</f>
        <v>0</v>
      </c>
    </row>
    <row r="27" spans="2:7" ht="14.45">
      <c r="B27" s="65">
        <v>6</v>
      </c>
      <c r="C27" s="9" t="s">
        <v>34</v>
      </c>
      <c r="D27" s="10" t="s">
        <v>8</v>
      </c>
      <c r="E27" s="10"/>
      <c r="F27" s="11"/>
      <c r="G27" s="12"/>
    </row>
    <row r="28" spans="2:7" ht="51.6" customHeight="1">
      <c r="B28" s="66">
        <v>6.1</v>
      </c>
      <c r="C28" s="13" t="s">
        <v>35</v>
      </c>
      <c r="D28" s="18" t="s">
        <v>17</v>
      </c>
      <c r="E28" s="18">
        <v>1</v>
      </c>
      <c r="F28" s="11"/>
      <c r="G28" s="12"/>
    </row>
    <row r="29" spans="2:7" ht="78.95" customHeight="1">
      <c r="B29" s="66">
        <v>6.2</v>
      </c>
      <c r="C29" s="13" t="s">
        <v>36</v>
      </c>
      <c r="D29" s="18" t="s">
        <v>17</v>
      </c>
      <c r="E29" s="18">
        <v>1</v>
      </c>
      <c r="F29" s="11"/>
      <c r="G29" s="12"/>
    </row>
    <row r="30" spans="2:7" ht="121.5" customHeight="1">
      <c r="B30" s="66">
        <v>6.3</v>
      </c>
      <c r="C30" s="13" t="s">
        <v>37</v>
      </c>
      <c r="D30" s="18" t="s">
        <v>17</v>
      </c>
      <c r="E30" s="18">
        <v>1</v>
      </c>
      <c r="F30" s="11"/>
      <c r="G30" s="12"/>
    </row>
    <row r="31" spans="2:7" ht="14.45">
      <c r="B31" s="67" t="s">
        <v>8</v>
      </c>
      <c r="C31" s="14" t="s">
        <v>11</v>
      </c>
      <c r="D31" s="15" t="s">
        <v>8</v>
      </c>
      <c r="E31" s="15"/>
      <c r="F31" s="16"/>
      <c r="G31" s="17">
        <f>SUM(G28:G30)</f>
        <v>0</v>
      </c>
    </row>
    <row r="32" spans="2:7" ht="14.45">
      <c r="B32" s="65">
        <v>7</v>
      </c>
      <c r="C32" s="9" t="s">
        <v>38</v>
      </c>
      <c r="D32" s="10" t="s">
        <v>8</v>
      </c>
      <c r="E32" s="10"/>
      <c r="F32" s="11"/>
      <c r="G32" s="12"/>
    </row>
    <row r="33" spans="2:7" ht="14.45">
      <c r="B33" s="65">
        <v>7.1</v>
      </c>
      <c r="C33" s="9" t="s">
        <v>39</v>
      </c>
      <c r="D33" s="10" t="s">
        <v>8</v>
      </c>
      <c r="E33" s="10"/>
      <c r="F33" s="11"/>
      <c r="G33" s="12"/>
    </row>
    <row r="34" spans="2:7" ht="45.6" customHeight="1">
      <c r="B34" s="66" t="s">
        <v>40</v>
      </c>
      <c r="C34" s="13" t="s">
        <v>41</v>
      </c>
      <c r="D34" s="18" t="s">
        <v>42</v>
      </c>
      <c r="E34" s="18">
        <v>66.22</v>
      </c>
      <c r="F34" s="11"/>
      <c r="G34" s="12"/>
    </row>
    <row r="35" spans="2:7" ht="45.6" customHeight="1">
      <c r="B35" s="66" t="s">
        <v>43</v>
      </c>
      <c r="C35" s="13" t="s">
        <v>44</v>
      </c>
      <c r="D35" s="18" t="s">
        <v>42</v>
      </c>
      <c r="E35" s="18">
        <v>33.799999999999997</v>
      </c>
      <c r="F35" s="11"/>
      <c r="G35" s="12"/>
    </row>
    <row r="36" spans="2:7" ht="28.5" customHeight="1">
      <c r="B36" s="66" t="s">
        <v>45</v>
      </c>
      <c r="C36" s="13" t="s">
        <v>46</v>
      </c>
      <c r="D36" s="18" t="s">
        <v>47</v>
      </c>
      <c r="E36" s="18">
        <v>10.34</v>
      </c>
      <c r="F36" s="11"/>
      <c r="G36" s="12"/>
    </row>
    <row r="37" spans="2:7" ht="31.5" customHeight="1">
      <c r="B37" s="66" t="s">
        <v>48</v>
      </c>
      <c r="C37" s="13" t="s">
        <v>49</v>
      </c>
      <c r="D37" s="18" t="s">
        <v>47</v>
      </c>
      <c r="E37" s="18">
        <v>13</v>
      </c>
      <c r="F37" s="11"/>
      <c r="G37" s="12"/>
    </row>
    <row r="38" spans="2:7" ht="38.1" customHeight="1">
      <c r="B38" s="66" t="s">
        <v>50</v>
      </c>
      <c r="C38" s="13" t="s">
        <v>51</v>
      </c>
      <c r="D38" s="18" t="s">
        <v>47</v>
      </c>
      <c r="E38" s="18">
        <v>3</v>
      </c>
      <c r="F38" s="11"/>
      <c r="G38" s="12"/>
    </row>
    <row r="39" spans="2:7" ht="35.450000000000003" customHeight="1">
      <c r="B39" s="66" t="s">
        <v>52</v>
      </c>
      <c r="C39" s="13" t="s">
        <v>53</v>
      </c>
      <c r="D39" s="18" t="s">
        <v>47</v>
      </c>
      <c r="E39" s="18">
        <v>30.34</v>
      </c>
      <c r="F39" s="11"/>
      <c r="G39" s="12"/>
    </row>
    <row r="40" spans="2:7" ht="15.75" customHeight="1">
      <c r="B40" s="67" t="s">
        <v>8</v>
      </c>
      <c r="C40" s="14" t="s">
        <v>54</v>
      </c>
      <c r="D40" s="15" t="s">
        <v>8</v>
      </c>
      <c r="E40" s="15"/>
      <c r="F40" s="16"/>
      <c r="G40" s="17">
        <f>SUM(G34:G39)</f>
        <v>0</v>
      </c>
    </row>
    <row r="41" spans="2:7" ht="14.45">
      <c r="B41" s="65">
        <v>7.2</v>
      </c>
      <c r="C41" s="9" t="s">
        <v>55</v>
      </c>
      <c r="D41" s="19" t="s">
        <v>8</v>
      </c>
      <c r="E41" s="19"/>
      <c r="F41" s="20"/>
      <c r="G41" s="21"/>
    </row>
    <row r="42" spans="2:7" ht="13.5" customHeight="1">
      <c r="B42" s="66" t="s">
        <v>56</v>
      </c>
      <c r="C42" s="13" t="s">
        <v>57</v>
      </c>
      <c r="D42" s="18" t="s">
        <v>42</v>
      </c>
      <c r="E42" s="18">
        <v>0.78</v>
      </c>
      <c r="F42" s="11"/>
      <c r="G42" s="12"/>
    </row>
    <row r="43" spans="2:7" ht="17.25" customHeight="1">
      <c r="B43" s="66" t="s">
        <v>58</v>
      </c>
      <c r="C43" s="13" t="s">
        <v>59</v>
      </c>
      <c r="D43" s="18" t="s">
        <v>47</v>
      </c>
      <c r="E43" s="18">
        <v>3.78</v>
      </c>
      <c r="F43" s="11"/>
      <c r="G43" s="12"/>
    </row>
    <row r="44" spans="2:7" ht="17.25" customHeight="1">
      <c r="B44" s="66" t="s">
        <v>60</v>
      </c>
      <c r="C44" s="13" t="s">
        <v>61</v>
      </c>
      <c r="D44" s="18" t="s">
        <v>47</v>
      </c>
      <c r="E44" s="18">
        <v>0.85</v>
      </c>
      <c r="F44" s="11"/>
      <c r="G44" s="12"/>
    </row>
    <row r="45" spans="2:7" ht="16.5" customHeight="1">
      <c r="B45" s="66" t="s">
        <v>62</v>
      </c>
      <c r="C45" s="13" t="s">
        <v>63</v>
      </c>
      <c r="D45" s="18" t="s">
        <v>42</v>
      </c>
      <c r="E45" s="18">
        <v>5</v>
      </c>
      <c r="F45" s="11"/>
      <c r="G45" s="12"/>
    </row>
    <row r="46" spans="2:7" ht="53.45" customHeight="1">
      <c r="B46" s="66" t="s">
        <v>64</v>
      </c>
      <c r="C46" s="13" t="s">
        <v>65</v>
      </c>
      <c r="D46" s="18" t="s">
        <v>8</v>
      </c>
      <c r="E46" s="18" t="s">
        <v>8</v>
      </c>
      <c r="F46" s="11"/>
      <c r="G46" s="12"/>
    </row>
    <row r="47" spans="2:7" ht="14.25" customHeight="1">
      <c r="B47" s="66" t="s">
        <v>66</v>
      </c>
      <c r="C47" s="13" t="s">
        <v>67</v>
      </c>
      <c r="D47" s="18" t="s">
        <v>68</v>
      </c>
      <c r="E47" s="18">
        <v>21.2</v>
      </c>
      <c r="F47" s="11"/>
      <c r="G47" s="12"/>
    </row>
    <row r="48" spans="2:7" ht="17.25" customHeight="1">
      <c r="B48" s="66" t="s">
        <v>69</v>
      </c>
      <c r="C48" s="13" t="s">
        <v>70</v>
      </c>
      <c r="D48" s="18" t="s">
        <v>68</v>
      </c>
      <c r="E48" s="18">
        <v>42.5</v>
      </c>
      <c r="F48" s="11"/>
      <c r="G48" s="12"/>
    </row>
    <row r="49" spans="2:7" ht="21.75" customHeight="1">
      <c r="B49" s="67" t="s">
        <v>8</v>
      </c>
      <c r="C49" s="14" t="s">
        <v>71</v>
      </c>
      <c r="D49" s="15" t="s">
        <v>8</v>
      </c>
      <c r="E49" s="15"/>
      <c r="F49" s="16"/>
      <c r="G49" s="17"/>
    </row>
    <row r="50" spans="2:7" ht="14.45">
      <c r="B50" s="65">
        <v>7.3</v>
      </c>
      <c r="C50" s="9" t="s">
        <v>72</v>
      </c>
      <c r="D50" s="19" t="s">
        <v>8</v>
      </c>
      <c r="E50" s="19"/>
      <c r="F50" s="20"/>
      <c r="G50" s="21"/>
    </row>
    <row r="51" spans="2:7" ht="48.95" customHeight="1">
      <c r="B51" s="66" t="s">
        <v>73</v>
      </c>
      <c r="C51" s="13" t="s">
        <v>74</v>
      </c>
      <c r="D51" s="18" t="s">
        <v>47</v>
      </c>
      <c r="E51" s="18">
        <v>6.74</v>
      </c>
      <c r="F51" s="11"/>
      <c r="G51" s="12"/>
    </row>
    <row r="52" spans="2:7" ht="27.95" customHeight="1">
      <c r="B52" s="66" t="s">
        <v>75</v>
      </c>
      <c r="C52" s="13" t="s">
        <v>76</v>
      </c>
      <c r="D52" s="18" t="s">
        <v>42</v>
      </c>
      <c r="E52" s="18">
        <v>18.97</v>
      </c>
      <c r="F52" s="11"/>
      <c r="G52" s="12"/>
    </row>
    <row r="53" spans="2:7" ht="36" customHeight="1">
      <c r="B53" s="66" t="s">
        <v>77</v>
      </c>
      <c r="C53" s="13" t="s">
        <v>78</v>
      </c>
      <c r="D53" s="18" t="s">
        <v>42</v>
      </c>
      <c r="E53" s="18">
        <v>8.9</v>
      </c>
      <c r="F53" s="11"/>
      <c r="G53" s="12"/>
    </row>
    <row r="54" spans="2:7" ht="20.25" customHeight="1">
      <c r="B54" s="67" t="s">
        <v>8</v>
      </c>
      <c r="C54" s="14" t="s">
        <v>79</v>
      </c>
      <c r="D54" s="15" t="s">
        <v>8</v>
      </c>
      <c r="E54" s="15"/>
      <c r="F54" s="16"/>
      <c r="G54" s="17">
        <f>SUM(G51:G53)</f>
        <v>0</v>
      </c>
    </row>
    <row r="55" spans="2:7" ht="14.45">
      <c r="B55" s="65">
        <v>7.4</v>
      </c>
      <c r="C55" s="9" t="s">
        <v>80</v>
      </c>
      <c r="D55" s="19" t="s">
        <v>8</v>
      </c>
      <c r="E55" s="19"/>
      <c r="F55" s="20"/>
      <c r="G55" s="21"/>
    </row>
    <row r="56" spans="2:7" ht="14.25" customHeight="1">
      <c r="B56" s="66" t="s">
        <v>81</v>
      </c>
      <c r="C56" s="13" t="s">
        <v>82</v>
      </c>
      <c r="D56" s="18" t="s">
        <v>8</v>
      </c>
      <c r="E56" s="18" t="s">
        <v>8</v>
      </c>
      <c r="F56" s="11"/>
      <c r="G56" s="12"/>
    </row>
    <row r="57" spans="2:7" ht="18" customHeight="1">
      <c r="B57" s="66" t="s">
        <v>83</v>
      </c>
      <c r="C57" s="13" t="s">
        <v>84</v>
      </c>
      <c r="D57" s="18" t="s">
        <v>19</v>
      </c>
      <c r="E57" s="18">
        <v>15</v>
      </c>
      <c r="F57" s="11"/>
      <c r="G57" s="12"/>
    </row>
    <row r="58" spans="2:7" ht="14.45">
      <c r="B58" s="66" t="s">
        <v>85</v>
      </c>
      <c r="C58" s="13" t="s">
        <v>86</v>
      </c>
      <c r="D58" s="18" t="s">
        <v>19</v>
      </c>
      <c r="E58" s="18">
        <v>6</v>
      </c>
      <c r="F58" s="11"/>
      <c r="G58" s="12"/>
    </row>
    <row r="59" spans="2:7" ht="14.25" customHeight="1">
      <c r="B59" s="66" t="s">
        <v>87</v>
      </c>
      <c r="C59" s="13" t="s">
        <v>88</v>
      </c>
      <c r="D59" s="18" t="s">
        <v>8</v>
      </c>
      <c r="E59" s="18" t="s">
        <v>8</v>
      </c>
      <c r="F59" s="11"/>
      <c r="G59" s="12"/>
    </row>
    <row r="60" spans="2:7" ht="14.25" customHeight="1">
      <c r="B60" s="66" t="s">
        <v>89</v>
      </c>
      <c r="C60" s="13" t="s">
        <v>90</v>
      </c>
      <c r="D60" s="18" t="s">
        <v>91</v>
      </c>
      <c r="E60" s="18">
        <v>2</v>
      </c>
      <c r="F60" s="11"/>
      <c r="G60" s="12"/>
    </row>
    <row r="61" spans="2:7" ht="18.75" customHeight="1">
      <c r="B61" s="66" t="s">
        <v>92</v>
      </c>
      <c r="C61" s="13" t="s">
        <v>93</v>
      </c>
      <c r="D61" s="18" t="s">
        <v>91</v>
      </c>
      <c r="E61" s="18">
        <v>2</v>
      </c>
      <c r="F61" s="11"/>
      <c r="G61" s="12"/>
    </row>
    <row r="62" spans="2:7" ht="15.75" customHeight="1">
      <c r="B62" s="66" t="s">
        <v>94</v>
      </c>
      <c r="C62" s="13" t="s">
        <v>95</v>
      </c>
      <c r="D62" s="18" t="s">
        <v>91</v>
      </c>
      <c r="E62" s="18">
        <v>1</v>
      </c>
      <c r="F62" s="11"/>
      <c r="G62" s="12"/>
    </row>
    <row r="63" spans="2:7" ht="16.5" customHeight="1">
      <c r="B63" s="66" t="s">
        <v>96</v>
      </c>
      <c r="C63" s="13" t="s">
        <v>97</v>
      </c>
      <c r="D63" s="18" t="s">
        <v>91</v>
      </c>
      <c r="E63" s="18">
        <v>5</v>
      </c>
      <c r="F63" s="11"/>
      <c r="G63" s="12"/>
    </row>
    <row r="64" spans="2:7" ht="18" customHeight="1">
      <c r="B64" s="66" t="s">
        <v>98</v>
      </c>
      <c r="C64" s="13" t="s">
        <v>99</v>
      </c>
      <c r="D64" s="18" t="s">
        <v>91</v>
      </c>
      <c r="E64" s="18">
        <v>6</v>
      </c>
      <c r="F64" s="11"/>
      <c r="G64" s="12"/>
    </row>
    <row r="65" spans="2:8" ht="11.25" customHeight="1">
      <c r="B65" s="66" t="s">
        <v>100</v>
      </c>
      <c r="C65" s="13" t="s">
        <v>101</v>
      </c>
      <c r="D65" s="18" t="s">
        <v>91</v>
      </c>
      <c r="E65" s="18">
        <v>6</v>
      </c>
      <c r="F65" s="11"/>
      <c r="G65" s="12"/>
    </row>
    <row r="66" spans="2:8" ht="12.75" customHeight="1">
      <c r="B66" s="66" t="s">
        <v>102</v>
      </c>
      <c r="C66" s="13" t="s">
        <v>103</v>
      </c>
      <c r="D66" s="18" t="s">
        <v>91</v>
      </c>
      <c r="E66" s="18">
        <v>1</v>
      </c>
      <c r="F66" s="11"/>
      <c r="G66" s="12"/>
    </row>
    <row r="67" spans="2:8" ht="12" customHeight="1">
      <c r="B67" s="66" t="s">
        <v>104</v>
      </c>
      <c r="C67" s="13" t="s">
        <v>105</v>
      </c>
      <c r="D67" s="18" t="s">
        <v>91</v>
      </c>
      <c r="E67" s="18">
        <v>4</v>
      </c>
      <c r="F67" s="11"/>
      <c r="G67" s="12"/>
    </row>
    <row r="68" spans="2:8" ht="13.5" customHeight="1">
      <c r="B68" s="66" t="s">
        <v>106</v>
      </c>
      <c r="C68" s="13" t="s">
        <v>107</v>
      </c>
      <c r="D68" s="18" t="s">
        <v>91</v>
      </c>
      <c r="E68" s="18">
        <v>2</v>
      </c>
      <c r="F68" s="11"/>
      <c r="G68" s="12"/>
    </row>
    <row r="69" spans="2:8" ht="63" customHeight="1">
      <c r="B69" s="66" t="s">
        <v>108</v>
      </c>
      <c r="C69" s="13" t="s">
        <v>109</v>
      </c>
      <c r="D69" s="18" t="s">
        <v>91</v>
      </c>
      <c r="E69" s="18">
        <v>2</v>
      </c>
      <c r="F69" s="11"/>
      <c r="G69" s="12"/>
    </row>
    <row r="70" spans="2:8" ht="144.6" customHeight="1">
      <c r="B70" s="66" t="s">
        <v>110</v>
      </c>
      <c r="C70" s="13" t="s">
        <v>111</v>
      </c>
      <c r="D70" s="18" t="s">
        <v>30</v>
      </c>
      <c r="E70" s="18">
        <v>1</v>
      </c>
      <c r="F70" s="11"/>
      <c r="G70" s="12"/>
    </row>
    <row r="71" spans="2:8" ht="15.75" customHeight="1">
      <c r="B71" s="67" t="s">
        <v>8</v>
      </c>
      <c r="C71" s="14" t="s">
        <v>112</v>
      </c>
      <c r="D71" s="15" t="s">
        <v>8</v>
      </c>
      <c r="E71" s="15" t="s">
        <v>8</v>
      </c>
      <c r="F71" s="16" t="s">
        <v>113</v>
      </c>
      <c r="G71" s="17">
        <f>SUM(G57:G70)</f>
        <v>0</v>
      </c>
    </row>
    <row r="72" spans="2:8" ht="17.25" customHeight="1">
      <c r="B72" s="67" t="s">
        <v>8</v>
      </c>
      <c r="C72" s="14" t="s">
        <v>114</v>
      </c>
      <c r="D72" s="15" t="s">
        <v>8</v>
      </c>
      <c r="E72" s="15" t="s">
        <v>8</v>
      </c>
      <c r="F72" s="16" t="s">
        <v>113</v>
      </c>
      <c r="G72" s="17">
        <f>G71+G54+G49+G40</f>
        <v>0</v>
      </c>
    </row>
    <row r="73" spans="2:8" ht="14.45">
      <c r="B73" s="68"/>
      <c r="C73" s="76" t="s">
        <v>115</v>
      </c>
      <c r="D73" s="76"/>
      <c r="E73" s="76"/>
      <c r="F73" s="76"/>
      <c r="G73" s="77"/>
      <c r="H73" s="5"/>
    </row>
    <row r="74" spans="2:8" ht="14.45">
      <c r="B74" s="68">
        <v>1</v>
      </c>
      <c r="C74" s="23" t="s">
        <v>116</v>
      </c>
      <c r="D74" s="19"/>
      <c r="E74" s="19"/>
      <c r="F74" s="20"/>
      <c r="G74" s="21"/>
      <c r="H74" s="5"/>
    </row>
    <row r="75" spans="2:8" ht="36.6" customHeight="1">
      <c r="B75" s="38">
        <v>1.1000000000000001</v>
      </c>
      <c r="C75" s="24" t="s">
        <v>117</v>
      </c>
      <c r="D75" s="19" t="s">
        <v>118</v>
      </c>
      <c r="E75" s="19">
        <f>4*4</f>
        <v>16</v>
      </c>
      <c r="F75" s="20"/>
      <c r="G75" s="21"/>
      <c r="H75" s="25"/>
    </row>
    <row r="76" spans="2:8" ht="33" customHeight="1">
      <c r="B76" s="38">
        <v>1.2</v>
      </c>
      <c r="C76" s="24" t="s">
        <v>119</v>
      </c>
      <c r="D76" s="19" t="s">
        <v>120</v>
      </c>
      <c r="E76" s="26">
        <f>(1.3*0.4*0.4)*2</f>
        <v>0.41600000000000004</v>
      </c>
      <c r="F76" s="20"/>
      <c r="G76" s="21"/>
      <c r="H76" s="5"/>
    </row>
    <row r="77" spans="2:8" ht="32.1" customHeight="1">
      <c r="B77" s="38">
        <v>1.3</v>
      </c>
      <c r="C77" s="24" t="s">
        <v>121</v>
      </c>
      <c r="D77" s="19" t="s">
        <v>120</v>
      </c>
      <c r="E77" s="26">
        <f>E75*0.2+E76</f>
        <v>3.6160000000000001</v>
      </c>
      <c r="F77" s="20"/>
      <c r="G77" s="21"/>
      <c r="H77" s="5"/>
    </row>
    <row r="78" spans="2:8" s="31" customFormat="1" ht="14.45">
      <c r="B78" s="69"/>
      <c r="C78" s="27" t="s">
        <v>122</v>
      </c>
      <c r="D78" s="28"/>
      <c r="E78" s="28"/>
      <c r="F78" s="29"/>
      <c r="G78" s="30"/>
    </row>
    <row r="79" spans="2:8" ht="14.45">
      <c r="B79" s="68">
        <v>2</v>
      </c>
      <c r="C79" s="23" t="s">
        <v>123</v>
      </c>
      <c r="D79" s="19"/>
      <c r="E79" s="19"/>
      <c r="F79" s="20"/>
      <c r="G79" s="21"/>
      <c r="H79" s="5"/>
    </row>
    <row r="80" spans="2:8" ht="57.95">
      <c r="B80" s="38">
        <v>2.1</v>
      </c>
      <c r="C80" s="24" t="s">
        <v>124</v>
      </c>
      <c r="D80" s="19" t="s">
        <v>120</v>
      </c>
      <c r="E80" s="26">
        <f>(1.3*0.4*0.7)*2</f>
        <v>0.72799999999999998</v>
      </c>
      <c r="F80" s="20"/>
      <c r="G80" s="21"/>
      <c r="H80" s="5"/>
    </row>
    <row r="81" spans="2:8" ht="43.5">
      <c r="B81" s="38">
        <v>2.2000000000000002</v>
      </c>
      <c r="C81" s="24" t="s">
        <v>125</v>
      </c>
      <c r="D81" s="19" t="s">
        <v>120</v>
      </c>
      <c r="E81" s="26">
        <f>(1.3*0.4*0.4)*2</f>
        <v>0.41600000000000004</v>
      </c>
      <c r="F81" s="20"/>
      <c r="G81" s="21"/>
      <c r="H81" s="5"/>
    </row>
    <row r="82" spans="2:8" ht="14.45">
      <c r="B82" s="38"/>
      <c r="C82" s="27" t="s">
        <v>122</v>
      </c>
      <c r="D82" s="28"/>
      <c r="E82" s="28"/>
      <c r="F82" s="29"/>
      <c r="G82" s="30"/>
      <c r="H82" s="5"/>
    </row>
    <row r="83" spans="2:8" ht="14.45">
      <c r="B83" s="68">
        <v>3</v>
      </c>
      <c r="C83" s="23" t="s">
        <v>126</v>
      </c>
      <c r="D83" s="19"/>
      <c r="E83" s="19"/>
      <c r="F83" s="20"/>
      <c r="G83" s="21"/>
      <c r="H83" s="5"/>
    </row>
    <row r="84" spans="2:8" ht="57.95">
      <c r="B84" s="38">
        <v>3.1</v>
      </c>
      <c r="C84" s="24" t="s">
        <v>127</v>
      </c>
      <c r="D84" s="19" t="s">
        <v>120</v>
      </c>
      <c r="E84" s="26">
        <f>(0.1*1.7*0.15)*3+(1.4*0.1*0.15)*3+(0.1*1.7*1.7)</f>
        <v>0.42850000000000005</v>
      </c>
      <c r="F84" s="20"/>
      <c r="G84" s="21"/>
      <c r="H84" s="5"/>
    </row>
    <row r="85" spans="2:8" ht="43.5">
      <c r="B85" s="38">
        <v>3.2</v>
      </c>
      <c r="C85" s="24" t="s">
        <v>128</v>
      </c>
      <c r="D85" s="19" t="s">
        <v>129</v>
      </c>
      <c r="E85" s="19">
        <v>22</v>
      </c>
      <c r="F85" s="20"/>
      <c r="G85" s="21"/>
      <c r="H85" s="5"/>
    </row>
    <row r="86" spans="2:8" ht="14.45">
      <c r="B86" s="38"/>
      <c r="C86" s="27" t="s">
        <v>122</v>
      </c>
      <c r="D86" s="19"/>
      <c r="E86" s="19"/>
      <c r="F86" s="20"/>
      <c r="G86" s="30"/>
      <c r="H86" s="5"/>
    </row>
    <row r="87" spans="2:8" ht="14.45">
      <c r="B87" s="68">
        <v>4</v>
      </c>
      <c r="C87" s="23" t="s">
        <v>130</v>
      </c>
      <c r="D87" s="19"/>
      <c r="E87" s="19"/>
      <c r="F87" s="20"/>
      <c r="G87" s="21"/>
      <c r="H87" s="5"/>
    </row>
    <row r="88" spans="2:8" ht="29.1">
      <c r="B88" s="38">
        <v>4.0999999999999996</v>
      </c>
      <c r="C88" s="24" t="s">
        <v>131</v>
      </c>
      <c r="D88" s="19" t="s">
        <v>118</v>
      </c>
      <c r="E88" s="19">
        <f>1.9*1.9+1.9*0.25*2</f>
        <v>4.5599999999999996</v>
      </c>
      <c r="F88" s="20"/>
      <c r="G88" s="21"/>
      <c r="H88" s="5"/>
    </row>
    <row r="89" spans="2:8" ht="14.45">
      <c r="B89" s="38"/>
      <c r="C89" s="27" t="s">
        <v>122</v>
      </c>
      <c r="D89" s="28"/>
      <c r="E89" s="28"/>
      <c r="F89" s="29">
        <v>0</v>
      </c>
      <c r="G89" s="30">
        <f>SUM(G88)</f>
        <v>0</v>
      </c>
      <c r="H89" s="5"/>
    </row>
    <row r="90" spans="2:8" ht="14.45">
      <c r="B90" s="68">
        <v>5</v>
      </c>
      <c r="C90" s="23" t="s">
        <v>132</v>
      </c>
      <c r="D90" s="19"/>
      <c r="E90" s="19"/>
      <c r="F90" s="20">
        <v>0</v>
      </c>
      <c r="G90" s="21"/>
      <c r="H90" s="5"/>
    </row>
    <row r="91" spans="2:8" ht="68.099999999999994" customHeight="1">
      <c r="B91" s="38">
        <v>5.0999999999999996</v>
      </c>
      <c r="C91" s="24" t="s">
        <v>133</v>
      </c>
      <c r="D91" s="19" t="s">
        <v>118</v>
      </c>
      <c r="E91" s="19">
        <f>1.7*0.25*4+1.3*0.15*6+0.7*0.7*4</f>
        <v>4.83</v>
      </c>
      <c r="F91" s="20"/>
      <c r="G91" s="21"/>
      <c r="H91" s="5"/>
    </row>
    <row r="92" spans="2:8" ht="24.95" customHeight="1">
      <c r="B92" s="38">
        <v>5.2</v>
      </c>
      <c r="C92" s="24" t="s">
        <v>134</v>
      </c>
      <c r="D92" s="19" t="s">
        <v>118</v>
      </c>
      <c r="E92" s="19">
        <f>0.7*0.7*4</f>
        <v>1.9599999999999997</v>
      </c>
      <c r="F92" s="20"/>
      <c r="G92" s="21"/>
      <c r="H92" s="5"/>
    </row>
    <row r="93" spans="2:8" ht="29.1">
      <c r="B93" s="38">
        <v>5.3</v>
      </c>
      <c r="C93" s="24" t="s">
        <v>135</v>
      </c>
      <c r="D93" s="19" t="s">
        <v>118</v>
      </c>
      <c r="E93" s="19">
        <f>(0.4*0.7*2+1.3*0.7*2)*2</f>
        <v>4.76</v>
      </c>
      <c r="F93" s="20"/>
      <c r="G93" s="21"/>
      <c r="H93" s="5"/>
    </row>
    <row r="94" spans="2:8" ht="14.45">
      <c r="B94" s="38"/>
      <c r="C94" s="27" t="s">
        <v>122</v>
      </c>
      <c r="D94" s="19"/>
      <c r="E94" s="19"/>
      <c r="F94" s="20"/>
      <c r="G94" s="30"/>
      <c r="H94" s="5"/>
    </row>
    <row r="95" spans="2:8" ht="14.45">
      <c r="B95" s="68">
        <v>6</v>
      </c>
      <c r="C95" s="23" t="s">
        <v>136</v>
      </c>
      <c r="D95" s="19"/>
      <c r="E95" s="19"/>
      <c r="F95" s="20"/>
      <c r="G95" s="21"/>
      <c r="H95" s="5"/>
    </row>
    <row r="96" spans="2:8" ht="43.5">
      <c r="B96" s="38">
        <v>6.1</v>
      </c>
      <c r="C96" s="24" t="s">
        <v>137</v>
      </c>
      <c r="D96" s="19" t="s">
        <v>26</v>
      </c>
      <c r="E96" s="19">
        <v>12</v>
      </c>
      <c r="F96" s="20"/>
      <c r="G96" s="21"/>
      <c r="H96" s="5"/>
    </row>
    <row r="97" spans="2:8" ht="29.1">
      <c r="B97" s="38">
        <v>6.2</v>
      </c>
      <c r="C97" s="24" t="s">
        <v>138</v>
      </c>
      <c r="D97" s="19" t="s">
        <v>139</v>
      </c>
      <c r="E97" s="19">
        <v>4</v>
      </c>
      <c r="F97" s="20"/>
      <c r="G97" s="21"/>
      <c r="H97" s="5"/>
    </row>
    <row r="98" spans="2:8" ht="29.1">
      <c r="B98" s="38">
        <v>6.3</v>
      </c>
      <c r="C98" s="24" t="s">
        <v>140</v>
      </c>
      <c r="D98" s="19" t="s">
        <v>139</v>
      </c>
      <c r="E98" s="19">
        <v>3</v>
      </c>
      <c r="F98" s="20"/>
      <c r="G98" s="21"/>
      <c r="H98" s="5"/>
    </row>
    <row r="99" spans="2:8" ht="29.1">
      <c r="B99" s="38">
        <v>6.4</v>
      </c>
      <c r="C99" s="24" t="s">
        <v>141</v>
      </c>
      <c r="D99" s="19" t="s">
        <v>139</v>
      </c>
      <c r="E99" s="19">
        <v>4</v>
      </c>
      <c r="F99" s="20"/>
      <c r="G99" s="21"/>
      <c r="H99" s="5"/>
    </row>
    <row r="100" spans="2:8" ht="14.45">
      <c r="B100" s="38"/>
      <c r="C100" s="27" t="s">
        <v>122</v>
      </c>
      <c r="D100" s="19"/>
      <c r="E100" s="19"/>
      <c r="F100" s="20"/>
      <c r="G100" s="30">
        <f>SUM(G96:G99)</f>
        <v>0</v>
      </c>
      <c r="H100" s="5"/>
    </row>
    <row r="101" spans="2:8" ht="14.45" customHeight="1">
      <c r="B101" s="78" t="s">
        <v>142</v>
      </c>
      <c r="C101" s="79"/>
      <c r="D101" s="79"/>
      <c r="E101" s="79"/>
      <c r="F101" s="79"/>
      <c r="G101" s="32">
        <f>G100+G94+G89+G86+G82+G78</f>
        <v>0</v>
      </c>
      <c r="H101" s="5"/>
    </row>
    <row r="102" spans="2:8" ht="14.45">
      <c r="B102" s="70"/>
      <c r="C102" s="80" t="s">
        <v>143</v>
      </c>
      <c r="D102" s="80"/>
      <c r="E102" s="80"/>
      <c r="F102" s="80"/>
      <c r="G102" s="81"/>
      <c r="H102" s="5"/>
    </row>
    <row r="103" spans="2:8" ht="14.45">
      <c r="B103" s="68">
        <v>7</v>
      </c>
      <c r="C103" s="23" t="s">
        <v>116</v>
      </c>
      <c r="D103" s="19"/>
      <c r="E103" s="19"/>
      <c r="F103" s="20"/>
      <c r="G103" s="21"/>
      <c r="H103" s="5"/>
    </row>
    <row r="104" spans="2:8" ht="29.1">
      <c r="B104" s="38">
        <v>7.1</v>
      </c>
      <c r="C104" s="24" t="s">
        <v>117</v>
      </c>
      <c r="D104" s="19" t="s">
        <v>118</v>
      </c>
      <c r="E104" s="19">
        <f>3.5*3</f>
        <v>10.5</v>
      </c>
      <c r="F104" s="20"/>
      <c r="G104" s="21"/>
      <c r="H104" s="5"/>
    </row>
    <row r="105" spans="2:8" ht="16.5">
      <c r="B105" s="38">
        <v>7.2</v>
      </c>
      <c r="C105" s="24" t="s">
        <v>144</v>
      </c>
      <c r="D105" s="19" t="s">
        <v>120</v>
      </c>
      <c r="E105" s="19">
        <f>1*1.2*1.5</f>
        <v>1.7999999999999998</v>
      </c>
      <c r="F105" s="20"/>
      <c r="G105" s="21"/>
      <c r="H105" s="5"/>
    </row>
    <row r="106" spans="2:8" s="33" customFormat="1" ht="14.45">
      <c r="B106" s="68"/>
      <c r="C106" s="27" t="s">
        <v>122</v>
      </c>
      <c r="D106" s="28"/>
      <c r="E106" s="28"/>
      <c r="F106" s="29"/>
      <c r="G106" s="30"/>
    </row>
    <row r="107" spans="2:8" ht="14.45">
      <c r="B107" s="68">
        <v>8</v>
      </c>
      <c r="C107" s="23" t="s">
        <v>145</v>
      </c>
      <c r="D107" s="19"/>
      <c r="E107" s="19"/>
      <c r="F107" s="20"/>
      <c r="G107" s="21"/>
      <c r="H107" s="5"/>
    </row>
    <row r="108" spans="2:8" ht="30.6" customHeight="1">
      <c r="B108" s="38">
        <v>8.1</v>
      </c>
      <c r="C108" s="24" t="s">
        <v>146</v>
      </c>
      <c r="D108" s="19" t="s">
        <v>120</v>
      </c>
      <c r="E108" s="19">
        <f>1.5*0.3*1</f>
        <v>0.44999999999999996</v>
      </c>
      <c r="F108" s="20"/>
      <c r="G108" s="21"/>
      <c r="H108" s="5"/>
    </row>
    <row r="109" spans="2:8" ht="30.6" customHeight="1">
      <c r="B109" s="38">
        <v>8.1999999999999993</v>
      </c>
      <c r="C109" s="24" t="s">
        <v>147</v>
      </c>
      <c r="D109" s="19" t="s">
        <v>120</v>
      </c>
      <c r="E109" s="19">
        <f t="shared" ref="E109:E111" si="0">1.5*0.3*1</f>
        <v>0.44999999999999996</v>
      </c>
      <c r="F109" s="20"/>
      <c r="G109" s="21"/>
      <c r="H109" s="5"/>
    </row>
    <row r="110" spans="2:8" ht="30.6" customHeight="1">
      <c r="B110" s="38">
        <v>8.3000000000000007</v>
      </c>
      <c r="C110" s="24" t="s">
        <v>148</v>
      </c>
      <c r="D110" s="19" t="s">
        <v>120</v>
      </c>
      <c r="E110" s="19">
        <f t="shared" si="0"/>
        <v>0.44999999999999996</v>
      </c>
      <c r="F110" s="20"/>
      <c r="G110" s="21"/>
      <c r="H110" s="5"/>
    </row>
    <row r="111" spans="2:8" ht="30.6" customHeight="1">
      <c r="B111" s="38">
        <v>8.4</v>
      </c>
      <c r="C111" s="24" t="s">
        <v>149</v>
      </c>
      <c r="D111" s="19" t="s">
        <v>120</v>
      </c>
      <c r="E111" s="19">
        <f t="shared" si="0"/>
        <v>0.44999999999999996</v>
      </c>
      <c r="F111" s="20"/>
      <c r="G111" s="21"/>
      <c r="H111" s="5"/>
    </row>
    <row r="112" spans="2:8" s="33" customFormat="1" ht="14.45">
      <c r="B112" s="68"/>
      <c r="C112" s="27" t="s">
        <v>122</v>
      </c>
      <c r="D112" s="28"/>
      <c r="E112" s="28"/>
      <c r="F112" s="29"/>
      <c r="G112" s="30">
        <f>SUM(G108:G111)</f>
        <v>0</v>
      </c>
    </row>
    <row r="113" spans="2:8" ht="14.45">
      <c r="B113" s="71"/>
      <c r="C113" s="34" t="s">
        <v>150</v>
      </c>
      <c r="D113" s="35"/>
      <c r="E113" s="35"/>
      <c r="F113" s="36"/>
      <c r="G113" s="32">
        <f>G106+G112</f>
        <v>0</v>
      </c>
      <c r="H113" s="5"/>
    </row>
    <row r="114" spans="2:8" ht="14.45">
      <c r="B114" s="65">
        <v>9</v>
      </c>
      <c r="C114" s="37" t="s">
        <v>151</v>
      </c>
      <c r="D114" s="19" t="s">
        <v>8</v>
      </c>
      <c r="E114" s="19"/>
      <c r="F114" s="20"/>
      <c r="G114" s="21"/>
    </row>
    <row r="115" spans="2:8" ht="14.25" customHeight="1">
      <c r="B115" s="38"/>
      <c r="C115" s="37" t="s">
        <v>39</v>
      </c>
      <c r="D115" s="19"/>
      <c r="E115" s="39"/>
      <c r="F115" s="40"/>
      <c r="G115" s="41"/>
    </row>
    <row r="116" spans="2:8" ht="50.45" customHeight="1">
      <c r="B116" s="38">
        <v>9.1</v>
      </c>
      <c r="C116" s="42" t="s">
        <v>152</v>
      </c>
      <c r="D116" s="43" t="s">
        <v>47</v>
      </c>
      <c r="E116" s="43">
        <v>0.125</v>
      </c>
      <c r="F116" s="44"/>
      <c r="G116" s="41"/>
    </row>
    <row r="117" spans="2:8" ht="33.6" customHeight="1">
      <c r="B117" s="38">
        <v>9.1999999999999993</v>
      </c>
      <c r="C117" s="42" t="s">
        <v>153</v>
      </c>
      <c r="D117" s="43" t="s">
        <v>47</v>
      </c>
      <c r="E117" s="43">
        <v>0.216</v>
      </c>
      <c r="F117" s="44"/>
      <c r="G117" s="41"/>
    </row>
    <row r="118" spans="2:8" ht="45.95" customHeight="1">
      <c r="B118" s="38">
        <v>9.3000000000000007</v>
      </c>
      <c r="C118" s="42" t="s">
        <v>154</v>
      </c>
      <c r="D118" s="43" t="s">
        <v>47</v>
      </c>
      <c r="E118" s="43">
        <v>0.216</v>
      </c>
      <c r="F118" s="44"/>
      <c r="G118" s="41"/>
    </row>
    <row r="119" spans="2:8" ht="14.25" customHeight="1">
      <c r="B119" s="38">
        <v>9.4</v>
      </c>
      <c r="C119" s="42" t="s">
        <v>155</v>
      </c>
      <c r="D119" s="45" t="s">
        <v>47</v>
      </c>
      <c r="E119" s="43">
        <v>1.6E-2</v>
      </c>
      <c r="F119" s="46"/>
      <c r="G119" s="41"/>
    </row>
    <row r="120" spans="2:8" ht="14.1" customHeight="1">
      <c r="B120" s="47"/>
      <c r="C120" s="22" t="s">
        <v>156</v>
      </c>
      <c r="D120" s="45"/>
      <c r="E120" s="48"/>
      <c r="F120" s="48"/>
      <c r="G120" s="41"/>
    </row>
    <row r="121" spans="2:8" s="51" customFormat="1" ht="45.95" customHeight="1">
      <c r="B121" s="47">
        <v>9.4</v>
      </c>
      <c r="C121" s="49" t="s">
        <v>157</v>
      </c>
      <c r="D121" s="45" t="s">
        <v>91</v>
      </c>
      <c r="E121" s="45">
        <v>1</v>
      </c>
      <c r="F121" s="46"/>
      <c r="G121" s="41"/>
      <c r="H121" s="50"/>
    </row>
    <row r="122" spans="2:8" ht="33.6" customHeight="1">
      <c r="B122" s="47">
        <v>9.5</v>
      </c>
      <c r="C122" s="42" t="s">
        <v>158</v>
      </c>
      <c r="D122" s="45" t="s">
        <v>91</v>
      </c>
      <c r="E122" s="45">
        <v>4</v>
      </c>
      <c r="F122" s="46"/>
      <c r="G122" s="41"/>
    </row>
    <row r="123" spans="2:8" ht="16.5" customHeight="1">
      <c r="B123" s="47"/>
      <c r="C123" s="42" t="s">
        <v>159</v>
      </c>
      <c r="D123" s="45"/>
      <c r="E123" s="45"/>
      <c r="F123" s="46"/>
      <c r="G123" s="41"/>
    </row>
    <row r="124" spans="2:8" ht="18" customHeight="1">
      <c r="B124" s="47">
        <v>9.6</v>
      </c>
      <c r="C124" s="52" t="s">
        <v>160</v>
      </c>
      <c r="D124" s="45" t="s">
        <v>91</v>
      </c>
      <c r="E124" s="45">
        <v>1</v>
      </c>
      <c r="F124" s="53"/>
      <c r="G124" s="41"/>
    </row>
    <row r="125" spans="2:8" ht="12.75" customHeight="1">
      <c r="B125" s="47">
        <v>9.6999999999999993</v>
      </c>
      <c r="C125" s="52" t="s">
        <v>161</v>
      </c>
      <c r="D125" s="45" t="s">
        <v>91</v>
      </c>
      <c r="E125" s="45">
        <v>1</v>
      </c>
      <c r="F125" s="53"/>
      <c r="G125" s="41"/>
    </row>
    <row r="126" spans="2:8" ht="12" customHeight="1">
      <c r="B126" s="47">
        <v>9.8000000000000007</v>
      </c>
      <c r="C126" s="52" t="s">
        <v>162</v>
      </c>
      <c r="D126" s="45" t="s">
        <v>91</v>
      </c>
      <c r="E126" s="45">
        <v>1</v>
      </c>
      <c r="F126" s="46"/>
      <c r="G126" s="41"/>
    </row>
    <row r="127" spans="2:8" ht="13.5" customHeight="1">
      <c r="B127" s="47">
        <v>9.9</v>
      </c>
      <c r="C127" s="52" t="s">
        <v>163</v>
      </c>
      <c r="D127" s="45" t="s">
        <v>91</v>
      </c>
      <c r="E127" s="45">
        <v>1</v>
      </c>
      <c r="F127" s="46"/>
      <c r="G127" s="41"/>
    </row>
    <row r="128" spans="2:8" ht="14.45">
      <c r="B128" s="72"/>
      <c r="C128" s="82" t="s">
        <v>164</v>
      </c>
      <c r="D128" s="82"/>
      <c r="E128" s="82"/>
      <c r="F128" s="82"/>
      <c r="G128" s="54">
        <f>SUM(G116:G127)</f>
        <v>0</v>
      </c>
    </row>
    <row r="129" spans="2:7" ht="15" thickBot="1">
      <c r="B129" s="72"/>
      <c r="C129" s="82" t="s">
        <v>165</v>
      </c>
      <c r="D129" s="82"/>
      <c r="E129" s="82"/>
      <c r="F129" s="82"/>
      <c r="G129" s="54">
        <f>G128*2</f>
        <v>0</v>
      </c>
    </row>
    <row r="130" spans="2:7" ht="15" thickBot="1">
      <c r="B130" s="55"/>
      <c r="C130" s="56" t="s">
        <v>166</v>
      </c>
      <c r="D130" s="57"/>
      <c r="E130" s="57"/>
      <c r="F130" s="57"/>
      <c r="G130" s="58"/>
    </row>
    <row r="131" spans="2:7" ht="15" thickBot="1">
      <c r="B131" s="59"/>
      <c r="C131" s="60" t="s">
        <v>167</v>
      </c>
      <c r="D131" s="61"/>
      <c r="E131" s="61"/>
      <c r="F131" s="61"/>
      <c r="G131" s="62"/>
    </row>
    <row r="132" spans="2:7" ht="15" customHeight="1" thickBot="1">
      <c r="B132" s="55"/>
      <c r="C132" s="56" t="s">
        <v>168</v>
      </c>
      <c r="D132" s="57"/>
      <c r="E132" s="57"/>
      <c r="F132" s="57"/>
      <c r="G132" s="58"/>
    </row>
  </sheetData>
  <mergeCells count="6">
    <mergeCell ref="C129:F129"/>
    <mergeCell ref="B2:G2"/>
    <mergeCell ref="C73:G73"/>
    <mergeCell ref="B101:F101"/>
    <mergeCell ref="C102:G102"/>
    <mergeCell ref="C128:F1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687AB-E585-40DF-A9AE-12E2396A703D}"/>
</file>

<file path=customXml/itemProps2.xml><?xml version="1.0" encoding="utf-8"?>
<ds:datastoreItem xmlns:ds="http://schemas.openxmlformats.org/officeDocument/2006/customXml" ds:itemID="{D4FDEB54-30FF-45E9-88C9-FBBA548B117E}"/>
</file>

<file path=customXml/itemProps3.xml><?xml version="1.0" encoding="utf-8"?>
<ds:datastoreItem xmlns:ds="http://schemas.openxmlformats.org/officeDocument/2006/customXml" ds:itemID="{C90D4C1A-DC4B-4270-A86C-36B1B40D04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Ephrem  Arachachew</cp:lastModifiedBy>
  <cp:revision/>
  <dcterms:created xsi:type="dcterms:W3CDTF">2025-07-08T05:36:00Z</dcterms:created>
  <dcterms:modified xsi:type="dcterms:W3CDTF">2025-11-25T15:34:12Z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