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SylviaKasozi\OneDrive - GOAL\Desktop\Muwayo PWS\"/>
    </mc:Choice>
  </mc:AlternateContent>
  <xr:revisionPtr revIDLastSave="0" documentId="8_{ACD151A0-C574-45ED-8723-6DF11DBC51B3}" xr6:coauthVersionLast="47" xr6:coauthVersionMax="47" xr10:uidLastSave="{00000000-0000-0000-0000-000000000000}"/>
  <bookViews>
    <workbookView xWindow="980" yWindow="1840" windowWidth="18220" windowHeight="8960" tabRatio="871" firstSheet="9" activeTab="13" xr2:uid="{C3243B9D-3DF3-44F4-8F54-E4ECC31BBFF0}"/>
  </bookViews>
  <sheets>
    <sheet name="Cover" sheetId="292" r:id="rId1"/>
    <sheet name="Preamble" sheetId="291" r:id="rId2"/>
    <sheet name="Grand Summary" sheetId="191" r:id="rId3"/>
    <sheet name="M-G-1" sheetId="227" r:id="rId4"/>
    <sheet name="M- G-2" sheetId="229" r:id="rId5"/>
    <sheet name="M-G-3" sheetId="262" r:id="rId6"/>
    <sheet name="M-W-1-PS" sheetId="286" r:id="rId7"/>
    <sheet name="M-W-2-PH" sheetId="188" r:id="rId8"/>
    <sheet name="M-W-3-PM" sheetId="234" r:id="rId9"/>
    <sheet name="M-W-6-DN" sheetId="208" r:id="rId10"/>
    <sheet name="M-W-7-IN" sheetId="287" r:id="rId11"/>
    <sheet name="M-W-8-CC" sheetId="289" r:id="rId12"/>
    <sheet name="M-W-9-M&amp;E" sheetId="196" r:id="rId13"/>
    <sheet name="M-W-10" sheetId="290" r:id="rId14"/>
    <sheet name="M-W-11 T&amp;E" sheetId="267" r:id="rId15"/>
  </sheets>
  <externalReferences>
    <externalReference r:id="rId16"/>
    <externalReference r:id="rId17"/>
    <externalReference r:id="rId18"/>
    <externalReference r:id="rId19"/>
    <externalReference r:id="rId20"/>
    <externalReference r:id="rId21"/>
    <externalReference r:id="rId22"/>
  </externalReferences>
  <definedNames>
    <definedName name="___KV1" localSheetId="13">#REF!</definedName>
    <definedName name="___KV1" localSheetId="10">#REF!</definedName>
    <definedName name="___KV1" localSheetId="11">#REF!</definedName>
    <definedName name="___KV1">#REF!</definedName>
    <definedName name="___KV2" localSheetId="13">#REF!</definedName>
    <definedName name="___KV2" localSheetId="10">#REF!</definedName>
    <definedName name="___KV2" localSheetId="11">#REF!</definedName>
    <definedName name="___KV2">#REF!</definedName>
    <definedName name="_2.1Boholes_and_pump_Stations2" localSheetId="0">#REF!</definedName>
    <definedName name="_2.1Boholes_and_pump_Stations2" localSheetId="2">#REF!</definedName>
    <definedName name="_2.1Boholes_and_pump_Stations2" localSheetId="3">#REF!</definedName>
    <definedName name="_2.1Boholes_and_pump_Stations2" localSheetId="13">#REF!</definedName>
    <definedName name="_2.1Boholes_and_pump_Stations2" localSheetId="7">#REF!</definedName>
    <definedName name="_2.1Boholes_and_pump_Stations2" localSheetId="8">#REF!</definedName>
    <definedName name="_2.1Boholes_and_pump_Stations2" localSheetId="9">#REF!</definedName>
    <definedName name="_2.1Boholes_and_pump_Stations2" localSheetId="10">#REF!</definedName>
    <definedName name="_2.1Boholes_and_pump_Stations2" localSheetId="11">#REF!</definedName>
    <definedName name="_2.1Boholes_and_pump_Stations2" localSheetId="12">#REF!</definedName>
    <definedName name="_2.1Boholes_and_pump_Stations2" localSheetId="1">#REF!</definedName>
    <definedName name="_2.1Boholes_and_pump_Stations2">#REF!</definedName>
    <definedName name="a" localSheetId="3">#REF!</definedName>
    <definedName name="a" localSheetId="7">#REF!</definedName>
    <definedName name="a" localSheetId="10">#REF!</definedName>
    <definedName name="a" localSheetId="11">#REF!</definedName>
    <definedName name="a">#REF!</definedName>
    <definedName name="adaptors">#REF!</definedName>
    <definedName name="airvalves">#REF!</definedName>
    <definedName name="asa" localSheetId="3">'[1]H2O TREATMENT PLANT SITE(4.1)'!#REF!</definedName>
    <definedName name="asa" localSheetId="13">'[1]H2O TREATMENT PLANT SITE(4.1)'!#REF!</definedName>
    <definedName name="asa" localSheetId="8">'[1]H2O TREATMENT PLANT SITE(4.1)'!#REF!</definedName>
    <definedName name="asa" localSheetId="9">'[1]H2O TREATMENT PLANT SITE(4.1)'!#REF!</definedName>
    <definedName name="asa" localSheetId="10">'[1]H2O TREATMENT PLANT SITE(4.1)'!#REF!</definedName>
    <definedName name="asa" localSheetId="11">'[1]H2O TREATMENT PLANT SITE(4.1)'!#REF!</definedName>
    <definedName name="asa">'[1]H2O TREATMENT PLANT SITE(4.1)'!#REF!</definedName>
    <definedName name="Assumed_Yard_Connection_Growth_Rate">#REF!</definedName>
    <definedName name="awaaaw" localSheetId="13">[2]Summary!#REF!</definedName>
    <definedName name="awaaaw" localSheetId="10">[2]Summary!#REF!</definedName>
    <definedName name="awaaaw" localSheetId="11">[2]Summary!#REF!</definedName>
    <definedName name="awaaaw">[2]Summary!#REF!</definedName>
    <definedName name="bends">#REF!</definedName>
    <definedName name="blankflange">#REF!</definedName>
    <definedName name="butterflyvalves">#REF!</definedName>
    <definedName name="code">'[3]fitting rates'!$A$4:$G$223</definedName>
    <definedName name="CONL1" localSheetId="13">#REF!</definedName>
    <definedName name="CONL1" localSheetId="10">#REF!</definedName>
    <definedName name="CONL1" localSheetId="11">#REF!</definedName>
    <definedName name="CONL1">#REF!</definedName>
    <definedName name="CONP1" localSheetId="13">#REF!</definedName>
    <definedName name="CONP1" localSheetId="10">#REF!</definedName>
    <definedName name="CONP1" localSheetId="11">#REF!</definedName>
    <definedName name="CONP1">#REF!</definedName>
    <definedName name="COST" localSheetId="0">#N/A</definedName>
    <definedName name="COST" localSheetId="2">#N/A</definedName>
    <definedName name="COST" localSheetId="4">#REF!</definedName>
    <definedName name="COST" localSheetId="3">#REF!</definedName>
    <definedName name="COST" localSheetId="13">#N/A</definedName>
    <definedName name="COST" localSheetId="7">#N/A</definedName>
    <definedName name="COST" localSheetId="8">#REF!</definedName>
    <definedName name="COST" localSheetId="9">#REF!</definedName>
    <definedName name="COST" localSheetId="10">#REF!</definedName>
    <definedName name="COST" localSheetId="11">#REF!</definedName>
    <definedName name="COST" localSheetId="12">#REF!</definedName>
    <definedName name="COST" localSheetId="1">#N/A</definedName>
    <definedName name="COST">#N/A</definedName>
    <definedName name="cover" localSheetId="0">#REF!</definedName>
    <definedName name="cover" localSheetId="2">#REF!</definedName>
    <definedName name="cover" localSheetId="4">#REF!</definedName>
    <definedName name="cover" localSheetId="3">#REF!</definedName>
    <definedName name="cover" localSheetId="13">#REF!</definedName>
    <definedName name="cover" localSheetId="7">#REF!</definedName>
    <definedName name="cover" localSheetId="8">#REF!</definedName>
    <definedName name="cover" localSheetId="9">#REF!</definedName>
    <definedName name="cover" localSheetId="10">#REF!</definedName>
    <definedName name="cover" localSheetId="11">#REF!</definedName>
    <definedName name="cover" localSheetId="12">#REF!</definedName>
    <definedName name="cover" localSheetId="1">#REF!</definedName>
    <definedName name="cover">#REF!</definedName>
    <definedName name="data">[3]list!$AG$8:$EW$23</definedName>
    <definedName name="_xlnm.Database" localSheetId="13">#REF!</definedName>
    <definedName name="_xlnm.Database" localSheetId="10">#REF!</definedName>
    <definedName name="_xlnm.Database" localSheetId="11">#REF!</definedName>
    <definedName name="_xlnm.Database">#REF!</definedName>
    <definedName name="DD">#REF!</definedName>
    <definedName name="ddd" localSheetId="13">#REF!</definedName>
    <definedName name="ddd" localSheetId="10">#REF!</definedName>
    <definedName name="ddd" localSheetId="11">#REF!</definedName>
    <definedName name="ddd">#REF!</definedName>
    <definedName name="dfddffd" localSheetId="13">#REF!</definedName>
    <definedName name="dfddffd" localSheetId="10">#REF!</definedName>
    <definedName name="dfddffd" localSheetId="11">#REF!</definedName>
    <definedName name="dfddffd">#REF!</definedName>
    <definedName name="DFlange">#REF!</definedName>
    <definedName name="dhdhdhd" localSheetId="13">#REF!</definedName>
    <definedName name="dhdhdhd" localSheetId="10">#REF!</definedName>
    <definedName name="dhdhdhd" localSheetId="11">#REF!</definedName>
    <definedName name="dhdhdhd">#REF!</definedName>
    <definedName name="eee" localSheetId="13">#REF!</definedName>
    <definedName name="eee" localSheetId="10">#REF!</definedName>
    <definedName name="eee" localSheetId="11">#REF!</definedName>
    <definedName name="eee">#REF!</definedName>
    <definedName name="EMW" localSheetId="13">#REF!</definedName>
    <definedName name="EMW" localSheetId="10">#REF!</definedName>
    <definedName name="EMW" localSheetId="11">#REF!</definedName>
    <definedName name="EMW">#REF!</definedName>
    <definedName name="ew" localSheetId="13">#REF!</definedName>
    <definedName name="ew" localSheetId="10">#REF!</definedName>
    <definedName name="ew" localSheetId="11">#REF!</definedName>
    <definedName name="ew">#REF!</definedName>
    <definedName name="ewrw" localSheetId="0">#REF!</definedName>
    <definedName name="ewrw" localSheetId="2">#REF!</definedName>
    <definedName name="ewrw" localSheetId="13">#REF!</definedName>
    <definedName name="ewrw" localSheetId="7">#REF!</definedName>
    <definedName name="ewrw" localSheetId="8">#REF!</definedName>
    <definedName name="ewrw" localSheetId="9">#REF!</definedName>
    <definedName name="ewrw" localSheetId="10">#REF!</definedName>
    <definedName name="ewrw" localSheetId="11">#REF!</definedName>
    <definedName name="ewrw" localSheetId="12">#REF!</definedName>
    <definedName name="ewrw" localSheetId="1">#REF!</definedName>
    <definedName name="ewrw">#REF!</definedName>
    <definedName name="Excel_BuiltIn__FilterDatabase_5" localSheetId="0">#N/A</definedName>
    <definedName name="Excel_BuiltIn__FilterDatabase_5" localSheetId="2">#N/A</definedName>
    <definedName name="Excel_BuiltIn__FilterDatabase_5" localSheetId="4">#REF!</definedName>
    <definedName name="Excel_BuiltIn__FilterDatabase_5" localSheetId="13">#N/A</definedName>
    <definedName name="Excel_BuiltIn__FilterDatabase_5" localSheetId="7">#N/A</definedName>
    <definedName name="Excel_BuiltIn__FilterDatabase_5" localSheetId="8">#REF!</definedName>
    <definedName name="Excel_BuiltIn__FilterDatabase_5" localSheetId="9">#REF!</definedName>
    <definedName name="Excel_BuiltIn__FilterDatabase_5" localSheetId="10">#N/A</definedName>
    <definedName name="Excel_BuiltIn__FilterDatabase_5" localSheetId="11">#N/A</definedName>
    <definedName name="Excel_BuiltIn__FilterDatabase_5" localSheetId="12">#REF!</definedName>
    <definedName name="Excel_BuiltIn__FilterDatabase_5" localSheetId="1">#N/A</definedName>
    <definedName name="Excel_BuiltIn__FilterDatabase_5">#N/A</definedName>
    <definedName name="fac" localSheetId="0">#REF!</definedName>
    <definedName name="fac" localSheetId="2">#REF!</definedName>
    <definedName name="fac" localSheetId="4">#REF!</definedName>
    <definedName name="fac" localSheetId="3">#REF!</definedName>
    <definedName name="fac" localSheetId="13">#REF!</definedName>
    <definedName name="fac" localSheetId="7">#REF!</definedName>
    <definedName name="fac" localSheetId="8">#REF!</definedName>
    <definedName name="fac" localSheetId="9">#REF!</definedName>
    <definedName name="fac" localSheetId="10">#REF!</definedName>
    <definedName name="fac" localSheetId="11">#REF!</definedName>
    <definedName name="fac" localSheetId="12">#REF!</definedName>
    <definedName name="fac" localSheetId="1">#REF!</definedName>
    <definedName name="fac">#REF!</definedName>
    <definedName name="fact" localSheetId="3">#REF!</definedName>
    <definedName name="fact" localSheetId="7">#REF!</definedName>
    <definedName name="fact" localSheetId="10">#REF!</definedName>
    <definedName name="fact" localSheetId="11">#REF!</definedName>
    <definedName name="fact">#REF!</definedName>
    <definedName name="fact1" localSheetId="13">#REF!</definedName>
    <definedName name="fact1" localSheetId="10">#REF!</definedName>
    <definedName name="fact1" localSheetId="11">#REF!</definedName>
    <definedName name="fact1">#REF!</definedName>
    <definedName name="facto" localSheetId="0">#REF!</definedName>
    <definedName name="facto" localSheetId="2">#REF!</definedName>
    <definedName name="facto" localSheetId="4">#REF!</definedName>
    <definedName name="facto" localSheetId="3">#REF!</definedName>
    <definedName name="facto" localSheetId="13">#REF!</definedName>
    <definedName name="facto" localSheetId="7">#REF!</definedName>
    <definedName name="facto" localSheetId="8">#REF!</definedName>
    <definedName name="facto" localSheetId="9">#REF!</definedName>
    <definedName name="facto" localSheetId="10">#REF!</definedName>
    <definedName name="facto" localSheetId="11">#REF!</definedName>
    <definedName name="facto" localSheetId="12">#REF!</definedName>
    <definedName name="facto" localSheetId="1">#REF!</definedName>
    <definedName name="facto">#REF!</definedName>
    <definedName name="factor" localSheetId="0">#REF!</definedName>
    <definedName name="factor" localSheetId="2">#REF!</definedName>
    <definedName name="factor" localSheetId="4">#REF!</definedName>
    <definedName name="factor" localSheetId="3">#REF!</definedName>
    <definedName name="factor" localSheetId="13">#REF!</definedName>
    <definedName name="factor" localSheetId="7">#REF!</definedName>
    <definedName name="factor" localSheetId="8">#REF!</definedName>
    <definedName name="factor" localSheetId="9">#REF!</definedName>
    <definedName name="factor" localSheetId="10">#REF!</definedName>
    <definedName name="factor" localSheetId="11">#REF!</definedName>
    <definedName name="factor" localSheetId="12">#REF!</definedName>
    <definedName name="factor" localSheetId="1">#REF!</definedName>
    <definedName name="factor">#REF!</definedName>
    <definedName name="factors" localSheetId="0">#REF!</definedName>
    <definedName name="factors" localSheetId="2">#REF!</definedName>
    <definedName name="factors" localSheetId="4">#REF!</definedName>
    <definedName name="factors" localSheetId="3">#REF!</definedName>
    <definedName name="factors" localSheetId="13">#REF!</definedName>
    <definedName name="factors" localSheetId="7">#REF!</definedName>
    <definedName name="factors" localSheetId="8">#REF!</definedName>
    <definedName name="factors" localSheetId="9">#REF!</definedName>
    <definedName name="factors" localSheetId="10">#REF!</definedName>
    <definedName name="factors" localSheetId="11">#REF!</definedName>
    <definedName name="factors" localSheetId="12">#REF!</definedName>
    <definedName name="factors" localSheetId="1">#REF!</definedName>
    <definedName name="factors">#REF!</definedName>
    <definedName name="Flangespig">#REF!</definedName>
    <definedName name="ga" localSheetId="13">#REF!</definedName>
    <definedName name="ga" localSheetId="10">#REF!</definedName>
    <definedName name="ga" localSheetId="11">#REF!</definedName>
    <definedName name="ga">#REF!</definedName>
    <definedName name="gatevalves">#REF!</definedName>
    <definedName name="gddsgsgs" localSheetId="13">#REF!</definedName>
    <definedName name="gddsgsgs" localSheetId="10">#REF!</definedName>
    <definedName name="gddsgsgs" localSheetId="11">#REF!</definedName>
    <definedName name="gddsgsgs">#REF!</definedName>
    <definedName name="gkkgkgkg" localSheetId="13">#REF!</definedName>
    <definedName name="gkkgkgkg" localSheetId="10">#REF!</definedName>
    <definedName name="gkkgkgkg" localSheetId="11">#REF!</definedName>
    <definedName name="gkkgkgkg">#REF!</definedName>
    <definedName name="hahahahaha" localSheetId="13">#REF!</definedName>
    <definedName name="hahahahaha" localSheetId="10">#REF!</definedName>
    <definedName name="hahahahaha" localSheetId="11">#REF!</definedName>
    <definedName name="hahahahaha">#REF!</definedName>
    <definedName name="hehehe" localSheetId="13">#REF!</definedName>
    <definedName name="hehehe" localSheetId="10">#REF!</definedName>
    <definedName name="hehehe" localSheetId="11">#REF!</definedName>
    <definedName name="hehehe">#REF!</definedName>
    <definedName name="High_Income_estimated_l_c_d">[4]Assumptions!$B$52:$S$52</definedName>
    <definedName name="High_Income_p_h">[4]Assumptions!$B$60:$IV$60</definedName>
    <definedName name="High_Income_tariff">[4]Assumptions!$B$39:$S$39</definedName>
    <definedName name="inserts">#REF!</definedName>
    <definedName name="jfjfjfjfjfjfjfjfjfjf" localSheetId="13">[2]Summary!#REF!</definedName>
    <definedName name="jfjfjfjfjfjfjfjfjfjf" localSheetId="10">[2]Summary!#REF!</definedName>
    <definedName name="jfjfjfjfjfjfjfjfjfjf" localSheetId="11">[2]Summary!#REF!</definedName>
    <definedName name="jfjfjfjfjfjfjfjfjfjf">[2]Summary!#REF!</definedName>
    <definedName name="junctions">#REF!</definedName>
    <definedName name="KUSD" localSheetId="13">#REF!</definedName>
    <definedName name="KUSD" localSheetId="10">#REF!</definedName>
    <definedName name="KUSD" localSheetId="11">#REF!</definedName>
    <definedName name="KUSD">#REF!</definedName>
    <definedName name="KVA" localSheetId="13">#REF!</definedName>
    <definedName name="KVA" localSheetId="10">#REF!</definedName>
    <definedName name="KVA" localSheetId="11">#REF!</definedName>
    <definedName name="KVA">#REF!</definedName>
    <definedName name="KVB" localSheetId="13">#REF!</definedName>
    <definedName name="KVB" localSheetId="10">#REF!</definedName>
    <definedName name="KVB" localSheetId="11">#REF!</definedName>
    <definedName name="KVB">#REF!</definedName>
    <definedName name="ladders">#REF!</definedName>
    <definedName name="Masindi_conversion_rate" localSheetId="0">#REF!</definedName>
    <definedName name="Masindi_conversion_rate" localSheetId="2">#REF!</definedName>
    <definedName name="Masindi_conversion_rate" localSheetId="4">#REF!</definedName>
    <definedName name="Masindi_conversion_rate" localSheetId="3">#REF!</definedName>
    <definedName name="Masindi_conversion_rate" localSheetId="13">#REF!</definedName>
    <definedName name="Masindi_conversion_rate" localSheetId="7">#REF!</definedName>
    <definedName name="Masindi_conversion_rate" localSheetId="8">#REF!</definedName>
    <definedName name="Masindi_conversion_rate" localSheetId="9">#REF!</definedName>
    <definedName name="Masindi_conversion_rate" localSheetId="10">#REF!</definedName>
    <definedName name="Masindi_conversion_rate" localSheetId="11">#REF!</definedName>
    <definedName name="Masindi_conversion_rate" localSheetId="12">#REF!</definedName>
    <definedName name="Masindi_conversion_rate" localSheetId="1">#REF!</definedName>
    <definedName name="Masindi_conversion_rate">#REF!</definedName>
    <definedName name="Mo" localSheetId="13">#REF!</definedName>
    <definedName name="Mo" localSheetId="10">#REF!</definedName>
    <definedName name="Mo" localSheetId="11">#REF!</definedName>
    <definedName name="Mo">#REF!</definedName>
    <definedName name="mul" localSheetId="13">#REF!</definedName>
    <definedName name="mul" localSheetId="10">#REF!</definedName>
    <definedName name="mul" localSheetId="11">#REF!</definedName>
    <definedName name="mul">#REF!</definedName>
    <definedName name="multiplier" localSheetId="13">#REF!</definedName>
    <definedName name="multiplier" localSheetId="10">#REF!</definedName>
    <definedName name="multiplier" localSheetId="11">#REF!</definedName>
    <definedName name="multiplier">#REF!</definedName>
    <definedName name="name" localSheetId="0">#REF!</definedName>
    <definedName name="name" localSheetId="2">#REF!</definedName>
    <definedName name="name" localSheetId="4">#REF!</definedName>
    <definedName name="name" localSheetId="3">#REF!</definedName>
    <definedName name="name" localSheetId="13">#REF!</definedName>
    <definedName name="name" localSheetId="7">#REF!</definedName>
    <definedName name="name" localSheetId="8">#REF!</definedName>
    <definedName name="name" localSheetId="9">#REF!</definedName>
    <definedName name="name" localSheetId="10">#REF!</definedName>
    <definedName name="name" localSheetId="11">#REF!</definedName>
    <definedName name="name" localSheetId="12">#REF!</definedName>
    <definedName name="name" localSheetId="1">#REF!</definedName>
    <definedName name="name">#REF!</definedName>
    <definedName name="nonreturnvalves">#REF!</definedName>
    <definedName name="number" localSheetId="0">[5]Summary!#REF!</definedName>
    <definedName name="number" localSheetId="2">[5]Summary!#REF!</definedName>
    <definedName name="number" localSheetId="4">[5]Summary!#REF!</definedName>
    <definedName name="number" localSheetId="13">[5]Summary!#REF!</definedName>
    <definedName name="number" localSheetId="7">[5]Summary!#REF!</definedName>
    <definedName name="number" localSheetId="8">[5]Summary!#REF!</definedName>
    <definedName name="number" localSheetId="9">[5]Summary!#REF!</definedName>
    <definedName name="number" localSheetId="10">[5]Summary!#REF!</definedName>
    <definedName name="number" localSheetId="11">[5]Summary!#REF!</definedName>
    <definedName name="number" localSheetId="12">[5]Summary!#REF!</definedName>
    <definedName name="number" localSheetId="1">[5]Summary!#REF!</definedName>
    <definedName name="number">[5]Summary!#REF!</definedName>
    <definedName name="paiting">#REF!</definedName>
    <definedName name="pipes">#REF!</definedName>
    <definedName name="_xlnm.Print_Area" localSheetId="0">#N/A</definedName>
    <definedName name="_xlnm.Print_Area" localSheetId="2">#N/A</definedName>
    <definedName name="_xlnm.Print_Area" localSheetId="4">#N/A</definedName>
    <definedName name="_xlnm.Print_Area" localSheetId="3">#N/A</definedName>
    <definedName name="_xlnm.Print_Area" localSheetId="5">#N/A</definedName>
    <definedName name="_xlnm.Print_Area" localSheetId="13">#N/A</definedName>
    <definedName name="_xlnm.Print_Area" localSheetId="14">#N/A</definedName>
    <definedName name="_xlnm.Print_Area" localSheetId="6">'M-W-1-PS'!$A$1:$G$85</definedName>
    <definedName name="_xlnm.Print_Area" localSheetId="7">'M-W-2-PH'!$A$1:$G$351</definedName>
    <definedName name="_xlnm.Print_Area" localSheetId="8">#N/A</definedName>
    <definedName name="_xlnm.Print_Area" localSheetId="9">#N/A</definedName>
    <definedName name="_xlnm.Print_Area" localSheetId="10">#N/A</definedName>
    <definedName name="_xlnm.Print_Area" localSheetId="11">#N/A</definedName>
    <definedName name="_xlnm.Print_Area" localSheetId="12">'M-W-9-M&amp;E'!$A$1:$G$209</definedName>
    <definedName name="_xlnm.Print_Area" localSheetId="1">#N/A</definedName>
    <definedName name="_xlnm.Print_Area">#REF!</definedName>
    <definedName name="_xlnm.Print_Titles" localSheetId="2">#N/A</definedName>
    <definedName name="_xlnm.Print_Titles" localSheetId="4">#N/A</definedName>
    <definedName name="_xlnm.Print_Titles" localSheetId="3">#N/A</definedName>
    <definedName name="_xlnm.Print_Titles" localSheetId="7">#N/A</definedName>
    <definedName name="_xlnm.Print_Titles" localSheetId="8">#N/A</definedName>
    <definedName name="_xlnm.Print_Titles" localSheetId="9">#N/A</definedName>
    <definedName name="_xlnm.Print_Titles" localSheetId="10">#N/A</definedName>
    <definedName name="_xlnm.Print_Titles" localSheetId="11">#N/A</definedName>
    <definedName name="_xlnm.Print_Titles" localSheetId="12">#N/A</definedName>
    <definedName name="_xlnm.Print_Titles" localSheetId="1">#N/A</definedName>
    <definedName name="protectivelayers" localSheetId="0">#REF!</definedName>
    <definedName name="protectivelayers" localSheetId="2">#REF!</definedName>
    <definedName name="protectivelayers" localSheetId="13">#REF!</definedName>
    <definedName name="protectivelayers" localSheetId="7">#REF!</definedName>
    <definedName name="protectivelayers" localSheetId="8">#REF!</definedName>
    <definedName name="protectivelayers" localSheetId="9">#REF!</definedName>
    <definedName name="protectivelayers" localSheetId="10">#REF!</definedName>
    <definedName name="protectivelayers" localSheetId="11">#REF!</definedName>
    <definedName name="protectivelayers" localSheetId="12">#REF!</definedName>
    <definedName name="protectivelayers" localSheetId="1">#REF!</definedName>
    <definedName name="protectivelayers">#REF!</definedName>
    <definedName name="qw" localSheetId="3">'[1]H2O TREATMENT PLANT SITE(4.1)'!#REF!</definedName>
    <definedName name="qw" localSheetId="13">'[1]H2O TREATMENT PLANT SITE(4.1)'!#REF!</definedName>
    <definedName name="qw" localSheetId="8">'[1]H2O TREATMENT PLANT SITE(4.1)'!#REF!</definedName>
    <definedName name="qw" localSheetId="9">'[1]H2O TREATMENT PLANT SITE(4.1)'!#REF!</definedName>
    <definedName name="qw" localSheetId="10">'[1]H2O TREATMENT PLANT SITE(4.1)'!#REF!</definedName>
    <definedName name="qw" localSheetId="11">'[1]H2O TREATMENT PLANT SITE(4.1)'!#REF!</definedName>
    <definedName name="qw">'[1]H2O TREATMENT PLANT SITE(4.1)'!#REF!</definedName>
    <definedName name="rate">[6]Sheet2!$A$1:$B$35</definedName>
    <definedName name="rem" localSheetId="13">#REF!</definedName>
    <definedName name="rem" localSheetId="10">#REF!</definedName>
    <definedName name="rem" localSheetId="11">#REF!</definedName>
    <definedName name="rem">#REF!</definedName>
    <definedName name="rendering" localSheetId="0">#REF!</definedName>
    <definedName name="rendering" localSheetId="2">#REF!</definedName>
    <definedName name="rendering" localSheetId="13">#REF!</definedName>
    <definedName name="rendering" localSheetId="7">#REF!</definedName>
    <definedName name="rendering" localSheetId="8">#REF!</definedName>
    <definedName name="rendering" localSheetId="9">#REF!</definedName>
    <definedName name="rendering" localSheetId="10">#REF!</definedName>
    <definedName name="rendering" localSheetId="11">#REF!</definedName>
    <definedName name="rendering" localSheetId="12">#REF!</definedName>
    <definedName name="rendering" localSheetId="1">#REF!</definedName>
    <definedName name="rendering">#REF!</definedName>
    <definedName name="ss" localSheetId="3">'[1]H2O TREATMENT PLANT SITE(4.1)'!#REF!</definedName>
    <definedName name="ss" localSheetId="13">'[1]H2O TREATMENT PLANT SITE(4.1)'!#REF!</definedName>
    <definedName name="ss" localSheetId="8">'[1]H2O TREATMENT PLANT SITE(4.1)'!#REF!</definedName>
    <definedName name="ss" localSheetId="9">'[1]H2O TREATMENT PLANT SITE(4.1)'!#REF!</definedName>
    <definedName name="ss" localSheetId="10">'[1]H2O TREATMENT PLANT SITE(4.1)'!#REF!</definedName>
    <definedName name="ss" localSheetId="11">'[1]H2O TREATMENT PLANT SITE(4.1)'!#REF!</definedName>
    <definedName name="ss">'[1]H2O TREATMENT PLANT SITE(4.1)'!#REF!</definedName>
    <definedName name="Tapers">#REF!</definedName>
    <definedName name="Tariff_Charged">#REF!</definedName>
    <definedName name="valves">#REF!</definedName>
    <definedName name="Waterbar">#REF!</definedName>
    <definedName name="watermeter">#REF!</definedName>
    <definedName name="waterproofing">#REF!</definedName>
    <definedName name="we" localSheetId="13">#REF!</definedName>
    <definedName name="we" localSheetId="10">#REF!</definedName>
    <definedName name="we" localSheetId="11">#REF!</definedName>
    <definedName name="we">#REF!</definedName>
    <definedName name="wedw" localSheetId="0">#REF!</definedName>
    <definedName name="wedw" localSheetId="2">#REF!</definedName>
    <definedName name="wedw" localSheetId="13">#REF!</definedName>
    <definedName name="wedw" localSheetId="7">#REF!</definedName>
    <definedName name="wedw" localSheetId="8">#REF!</definedName>
    <definedName name="wedw" localSheetId="9">#REF!</definedName>
    <definedName name="wedw" localSheetId="10">#REF!</definedName>
    <definedName name="wedw" localSheetId="11">#REF!</definedName>
    <definedName name="wedw" localSheetId="12">#REF!</definedName>
    <definedName name="wedw" localSheetId="1">#REF!</definedName>
    <definedName name="wedw">#REF!</definedName>
    <definedName name="www" localSheetId="0">'[7]H2O TREATMENT PLANT SITE(4.1)'!#REF!</definedName>
    <definedName name="www" localSheetId="2">'[7]H2O TREATMENT PLANT SITE(4.1)'!#REF!</definedName>
    <definedName name="www" localSheetId="13">'[7]H2O TREATMENT PLANT SITE(4.1)'!#REF!</definedName>
    <definedName name="www" localSheetId="7">'[7]H2O TREATMENT PLANT SITE(4.1)'!#REF!</definedName>
    <definedName name="www" localSheetId="8">'[7]H2O TREATMENT PLANT SITE(4.1)'!#REF!</definedName>
    <definedName name="www" localSheetId="9">'[7]H2O TREATMENT PLANT SITE(4.1)'!#REF!</definedName>
    <definedName name="www" localSheetId="10">'[7]H2O TREATMENT PLANT SITE(4.1)'!#REF!</definedName>
    <definedName name="www" localSheetId="11">'[7]H2O TREATMENT PLANT SITE(4.1)'!#REF!</definedName>
    <definedName name="www" localSheetId="12">'[7]H2O TREATMENT PLANT SITE(4.1)'!#REF!</definedName>
    <definedName name="www" localSheetId="1">'[7]H2O TREATMENT PLANT SITE(4.1)'!#REF!</definedName>
    <definedName name="www">'[7]H2O TREATMENT PLANT SITE(4.1)'!#REF!</definedName>
    <definedName name="yk" localSheetId="13">#REF!</definedName>
    <definedName name="yk" localSheetId="10">#REF!</definedName>
    <definedName name="yk" localSheetId="11">#REF!</definedName>
    <definedName name="yk">#REF!</definedName>
    <definedName name="Z_524946E0_95F0_11D3_ABDB_006097CD877F_.wvu.PrintArea" localSheetId="0" hidden="1">#N/A</definedName>
    <definedName name="Z_524946E0_95F0_11D3_ABDB_006097CD877F_.wvu.PrintArea" localSheetId="2" hidden="1">#N/A</definedName>
    <definedName name="Z_524946E0_95F0_11D3_ABDB_006097CD877F_.wvu.PrintArea" localSheetId="4" hidden="1">#N/A</definedName>
    <definedName name="Z_524946E0_95F0_11D3_ABDB_006097CD877F_.wvu.PrintArea" localSheetId="3" hidden="1">#N/A</definedName>
    <definedName name="Z_524946E0_95F0_11D3_ABDB_006097CD877F_.wvu.PrintArea" localSheetId="8" hidden="1">#N/A</definedName>
    <definedName name="Z_524946E0_95F0_11D3_ABDB_006097CD877F_.wvu.PrintArea" localSheetId="9" hidden="1">#N/A</definedName>
    <definedName name="Z_524946E0_95F0_11D3_ABDB_006097CD877F_.wvu.PrintArea" localSheetId="10" hidden="1">#N/A</definedName>
    <definedName name="Z_524946E0_95F0_11D3_ABDB_006097CD877F_.wvu.PrintArea" localSheetId="11" hidden="1">#N/A</definedName>
    <definedName name="Z_524946E0_95F0_11D3_ABDB_006097CD877F_.wvu.PrintArea" localSheetId="1" hidden="1">#N/A</definedName>
    <definedName name="Z_524946E0_95F0_11D3_ABDB_006097CD877F_.wvu.PrintTitles" localSheetId="0" hidden="1">#N/A</definedName>
    <definedName name="Z_524946E0_95F0_11D3_ABDB_006097CD877F_.wvu.PrintTitles" localSheetId="2" hidden="1">#N/A</definedName>
    <definedName name="Z_524946E0_95F0_11D3_ABDB_006097CD877F_.wvu.PrintTitles" localSheetId="4" hidden="1">#N/A</definedName>
    <definedName name="Z_524946E0_95F0_11D3_ABDB_006097CD877F_.wvu.PrintTitles" localSheetId="3" hidden="1">#N/A</definedName>
    <definedName name="Z_524946E0_95F0_11D3_ABDB_006097CD877F_.wvu.PrintTitles" localSheetId="8" hidden="1">#N/A</definedName>
    <definedName name="Z_524946E0_95F0_11D3_ABDB_006097CD877F_.wvu.PrintTitles" localSheetId="9" hidden="1">#N/A</definedName>
    <definedName name="Z_524946E0_95F0_11D3_ABDB_006097CD877F_.wvu.PrintTitles" localSheetId="10" hidden="1">#N/A</definedName>
    <definedName name="Z_524946E0_95F0_11D3_ABDB_006097CD877F_.wvu.PrintTitles" localSheetId="11" hidden="1">#N/A</definedName>
    <definedName name="Z_524946E0_95F0_11D3_ABDB_006097CD877F_.wvu.PrintTitles" localSheetId="1" hidden="1">#N/A</definedName>
    <definedName name="Z_524946E0_95F0_11D3_ABDB_006097CD877F_.wvu.Rows" localSheetId="4" hidden="1">#N/A</definedName>
    <definedName name="Z_524946E0_95F0_11D3_ABDB_006097CD877F_.wvu.Rows" localSheetId="8" hidden="1">#N/A</definedName>
    <definedName name="Z_524946E0_95F0_11D3_ABDB_006097CD877F_.wvu.Rows" localSheetId="9" hidden="1">#N/A</definedName>
    <definedName name="Z_524946E0_95F0_11D3_ABDB_006097CD877F_.wvu.Rows" localSheetId="10" hidden="1">#N/A</definedName>
    <definedName name="Z_524946E0_95F0_11D3_ABDB_006097CD877F_.wvu.Rows" localSheetId="11" hidden="1">#N/A</definedName>
  </definedNames>
  <calcPr calcId="191028"/>
  <customWorkbookViews>
    <customWorkbookView name="default - Personal View" guid="{524946E0-95F0-11D3-ABDB-006097CD877F}" mergeInterval="0" personalView="1" maximized="1" windowWidth="636" windowHeight="291" tabRatio="884" activeSheetId="5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234" l="1"/>
  <c r="E52" i="208"/>
  <c r="G48" i="208"/>
  <c r="G32" i="208"/>
  <c r="B5" i="191"/>
  <c r="B5" i="291"/>
  <c r="G195" i="196"/>
  <c r="G205" i="196"/>
  <c r="G194" i="196"/>
  <c r="G175" i="196"/>
  <c r="G173" i="196"/>
  <c r="G171" i="196"/>
  <c r="G169" i="196"/>
  <c r="G167" i="196"/>
  <c r="G165" i="196"/>
  <c r="G163" i="196"/>
  <c r="G161" i="196"/>
  <c r="G157" i="196"/>
  <c r="G154" i="196"/>
  <c r="G153" i="196"/>
  <c r="G152" i="196"/>
  <c r="G123" i="196"/>
  <c r="G138" i="196"/>
  <c r="G121" i="196"/>
  <c r="G119" i="196"/>
  <c r="G117" i="196"/>
  <c r="G115" i="196"/>
  <c r="G110" i="196"/>
  <c r="G108" i="196"/>
  <c r="G106" i="196"/>
  <c r="G105" i="196"/>
  <c r="G104" i="196"/>
  <c r="G102" i="196"/>
  <c r="G100" i="196"/>
  <c r="G98" i="196"/>
  <c r="G96" i="196"/>
  <c r="G94" i="196"/>
  <c r="G92" i="196"/>
  <c r="G86" i="196"/>
  <c r="G77" i="196"/>
  <c r="G75" i="196"/>
  <c r="G73" i="196"/>
  <c r="G71" i="196"/>
  <c r="G69" i="196"/>
  <c r="G65" i="196"/>
  <c r="G63" i="196"/>
  <c r="G62" i="196"/>
  <c r="G61" i="196"/>
  <c r="G60" i="196"/>
  <c r="G58" i="196"/>
  <c r="G56" i="196"/>
  <c r="G54" i="196"/>
  <c r="G52" i="196"/>
  <c r="G50" i="196"/>
  <c r="G84" i="196"/>
  <c r="G202" i="196"/>
  <c r="G48" i="196"/>
  <c r="G39" i="196"/>
  <c r="G38" i="196"/>
  <c r="G34" i="196"/>
  <c r="G32" i="196"/>
  <c r="G15" i="196"/>
  <c r="G36" i="196"/>
  <c r="G196" i="208"/>
  <c r="G192" i="208"/>
  <c r="G188" i="208"/>
  <c r="G182" i="208"/>
  <c r="E174" i="208"/>
  <c r="G174" i="208" s="1"/>
  <c r="E161" i="208"/>
  <c r="G161" i="208" s="1"/>
  <c r="G160" i="208"/>
  <c r="G159" i="208"/>
  <c r="G153" i="208"/>
  <c r="G145" i="208"/>
  <c r="G141" i="208"/>
  <c r="G130" i="208"/>
  <c r="G119" i="208"/>
  <c r="G118" i="208"/>
  <c r="G111" i="208"/>
  <c r="G110" i="208"/>
  <c r="G105" i="208"/>
  <c r="G104" i="208"/>
  <c r="G98" i="208"/>
  <c r="G96" i="208"/>
  <c r="G92" i="208"/>
  <c r="G91" i="208"/>
  <c r="G85" i="208"/>
  <c r="G62" i="208"/>
  <c r="G52" i="208"/>
  <c r="G44" i="208"/>
  <c r="G40" i="208"/>
  <c r="G36" i="208"/>
  <c r="G23" i="208"/>
  <c r="E17" i="208"/>
  <c r="G17" i="208" s="1"/>
  <c r="G186" i="234"/>
  <c r="G182" i="234"/>
  <c r="G178" i="234"/>
  <c r="E172" i="234"/>
  <c r="G172" i="234" s="1"/>
  <c r="G171" i="234"/>
  <c r="G170" i="234"/>
  <c r="G169" i="234"/>
  <c r="E161" i="234"/>
  <c r="G161" i="234" s="1"/>
  <c r="E151" i="234"/>
  <c r="G151" i="234"/>
  <c r="G150" i="234"/>
  <c r="G149" i="234"/>
  <c r="G148" i="234"/>
  <c r="G142" i="234"/>
  <c r="G134" i="234"/>
  <c r="G130" i="234"/>
  <c r="G116" i="234"/>
  <c r="G110" i="234"/>
  <c r="G104" i="234"/>
  <c r="G93" i="234"/>
  <c r="G86" i="234"/>
  <c r="G80" i="234"/>
  <c r="G122" i="234"/>
  <c r="G200" i="234"/>
  <c r="F64" i="234"/>
  <c r="F68" i="234"/>
  <c r="G68" i="234"/>
  <c r="C64" i="234"/>
  <c r="C80" i="234" s="1"/>
  <c r="C86" i="234"/>
  <c r="C93" i="234"/>
  <c r="G58" i="234"/>
  <c r="G48" i="234"/>
  <c r="E33" i="234"/>
  <c r="G33" i="234"/>
  <c r="G29" i="234"/>
  <c r="G23" i="234"/>
  <c r="E17" i="234"/>
  <c r="G17" i="234"/>
  <c r="G140" i="227"/>
  <c r="G138" i="227"/>
  <c r="G125" i="227"/>
  <c r="G148" i="227"/>
  <c r="G155" i="227"/>
  <c r="G120" i="227"/>
  <c r="G116" i="227"/>
  <c r="G114" i="227"/>
  <c r="G112" i="227"/>
  <c r="G110" i="227"/>
  <c r="G106" i="227"/>
  <c r="G104" i="227"/>
  <c r="E98" i="227"/>
  <c r="G98" i="227"/>
  <c r="E96" i="227"/>
  <c r="G96" i="227"/>
  <c r="G121" i="227"/>
  <c r="G154" i="227"/>
  <c r="G86" i="227"/>
  <c r="G84" i="227"/>
  <c r="G82" i="227"/>
  <c r="G89" i="227"/>
  <c r="G153" i="227"/>
  <c r="G19" i="227"/>
  <c r="G17" i="227"/>
  <c r="G43" i="227"/>
  <c r="G152" i="227"/>
  <c r="G170" i="227"/>
  <c r="G15" i="227"/>
  <c r="G209" i="188"/>
  <c r="G206" i="188"/>
  <c r="G199" i="188"/>
  <c r="G195" i="188"/>
  <c r="F191" i="188"/>
  <c r="G191" i="188"/>
  <c r="G186" i="188"/>
  <c r="G181" i="188"/>
  <c r="G177" i="188"/>
  <c r="G171" i="188"/>
  <c r="G166" i="188"/>
  <c r="G163" i="188"/>
  <c r="G162" i="188"/>
  <c r="G222" i="188"/>
  <c r="G312" i="188"/>
  <c r="E61" i="188"/>
  <c r="E63" i="188"/>
  <c r="G63" i="188"/>
  <c r="E59" i="188"/>
  <c r="G59" i="188"/>
  <c r="G268" i="290"/>
  <c r="G260" i="290"/>
  <c r="G197" i="290"/>
  <c r="G253" i="290"/>
  <c r="G252" i="290"/>
  <c r="G251" i="290"/>
  <c r="G249" i="290"/>
  <c r="G248" i="290"/>
  <c r="G247" i="290"/>
  <c r="G246" i="290"/>
  <c r="G245" i="290"/>
  <c r="G241" i="290"/>
  <c r="G237" i="290"/>
  <c r="G233" i="290"/>
  <c r="G227" i="290"/>
  <c r="G226" i="290"/>
  <c r="G217" i="290"/>
  <c r="E215" i="290"/>
  <c r="G215" i="290"/>
  <c r="G212" i="290"/>
  <c r="G205" i="290"/>
  <c r="G195" i="290"/>
  <c r="G189" i="290"/>
  <c r="G179" i="290"/>
  <c r="G175" i="290"/>
  <c r="G171" i="290"/>
  <c r="G170" i="290"/>
  <c r="G164" i="290"/>
  <c r="G160" i="290"/>
  <c r="G149" i="290"/>
  <c r="G148" i="290"/>
  <c r="G266" i="290"/>
  <c r="G147" i="290"/>
  <c r="G146" i="290"/>
  <c r="G145" i="290"/>
  <c r="G144" i="290"/>
  <c r="G143" i="290"/>
  <c r="G135" i="290"/>
  <c r="G127" i="290"/>
  <c r="G121" i="290"/>
  <c r="G109" i="290"/>
  <c r="G103" i="290"/>
  <c r="G93" i="290"/>
  <c r="G88" i="290"/>
  <c r="G87" i="290"/>
  <c r="G86" i="290"/>
  <c r="G85" i="290"/>
  <c r="G113" i="290"/>
  <c r="G265" i="290"/>
  <c r="G77" i="290"/>
  <c r="G43" i="290"/>
  <c r="G41" i="290"/>
  <c r="G51" i="290"/>
  <c r="G264" i="290"/>
  <c r="G39" i="290"/>
  <c r="G33" i="290"/>
  <c r="G29" i="290"/>
  <c r="G25" i="290"/>
  <c r="G20" i="290"/>
  <c r="G13" i="290"/>
  <c r="D18" i="191"/>
  <c r="G11" i="229"/>
  <c r="G66" i="229"/>
  <c r="G12" i="229"/>
  <c r="G13" i="229"/>
  <c r="G14" i="229"/>
  <c r="G15" i="229"/>
  <c r="G21" i="229"/>
  <c r="G25" i="229"/>
  <c r="G161" i="262"/>
  <c r="E14" i="286"/>
  <c r="G14" i="286"/>
  <c r="G58" i="286"/>
  <c r="G64" i="286"/>
  <c r="G84" i="286"/>
  <c r="G20" i="286"/>
  <c r="G26" i="286"/>
  <c r="G28" i="286"/>
  <c r="E30" i="286"/>
  <c r="G30" i="286"/>
  <c r="G31" i="286"/>
  <c r="G32" i="286"/>
  <c r="E38" i="286"/>
  <c r="G38" i="286"/>
  <c r="G40" i="286"/>
  <c r="E42" i="286"/>
  <c r="G42" i="286"/>
  <c r="G46" i="286"/>
  <c r="E50" i="286"/>
  <c r="G50" i="286"/>
  <c r="G56" i="286"/>
  <c r="G37" i="188"/>
  <c r="G43" i="188"/>
  <c r="G47" i="188"/>
  <c r="G50" i="188"/>
  <c r="G93" i="188"/>
  <c r="E102" i="188"/>
  <c r="G102" i="188"/>
  <c r="G107" i="188"/>
  <c r="G112" i="188"/>
  <c r="G122" i="188"/>
  <c r="G128" i="188"/>
  <c r="G129" i="188"/>
  <c r="G152" i="188"/>
  <c r="G233" i="188"/>
  <c r="G263" i="188"/>
  <c r="G258" i="188"/>
  <c r="G283" i="188"/>
  <c r="E17" i="287"/>
  <c r="G17" i="287"/>
  <c r="G26" i="287"/>
  <c r="G30" i="287"/>
  <c r="G34" i="287"/>
  <c r="G43" i="287"/>
  <c r="G44" i="287"/>
  <c r="G46" i="287"/>
  <c r="G49" i="287"/>
  <c r="G52" i="287"/>
  <c r="G53" i="287"/>
  <c r="G58" i="287"/>
  <c r="G77" i="287"/>
  <c r="G84" i="287"/>
  <c r="E93" i="287"/>
  <c r="G93" i="287"/>
  <c r="G99" i="287"/>
  <c r="G103" i="287"/>
  <c r="G107" i="287"/>
  <c r="G109" i="287"/>
  <c r="G114" i="287"/>
  <c r="G115" i="287"/>
  <c r="G19" i="289"/>
  <c r="G66" i="267"/>
  <c r="G254" i="188"/>
  <c r="G267" i="188"/>
  <c r="G220" i="290"/>
  <c r="G267" i="290"/>
  <c r="G275" i="290"/>
  <c r="D36" i="191"/>
  <c r="D48" i="191"/>
  <c r="D51" i="191"/>
  <c r="G239" i="188"/>
  <c r="G245" i="188"/>
  <c r="D53" i="191"/>
  <c r="D55" i="191"/>
  <c r="D58" i="191"/>
  <c r="G61" i="188"/>
  <c r="G95" i="188"/>
  <c r="G309" i="188"/>
  <c r="G211" i="188"/>
  <c r="G311" i="188"/>
  <c r="G52" i="188"/>
  <c r="G308" i="188"/>
  <c r="G275" i="188"/>
  <c r="G313" i="188"/>
  <c r="G155" i="188"/>
  <c r="G310" i="188"/>
  <c r="G297" i="188"/>
  <c r="G314" i="188"/>
  <c r="G349" i="188"/>
  <c r="G64" i="234"/>
  <c r="G41" i="234"/>
  <c r="G72" i="234"/>
  <c r="G199" i="234" s="1"/>
  <c r="G41" i="196"/>
  <c r="G201" i="196"/>
  <c r="G200" i="196"/>
  <c r="G177" i="196"/>
  <c r="G204" i="196"/>
  <c r="G203" i="196"/>
  <c r="G209" i="196"/>
  <c r="G35" i="287" l="1"/>
  <c r="G113" i="287" s="1"/>
  <c r="G120" i="287" s="1"/>
  <c r="G188" i="234"/>
  <c r="G201" i="234" s="1"/>
  <c r="G200" i="208"/>
  <c r="G208" i="208" s="1"/>
  <c r="G56" i="208"/>
  <c r="G205" i="208" s="1"/>
  <c r="G113" i="208"/>
  <c r="G206" i="208" s="1"/>
  <c r="G165" i="208"/>
  <c r="G207" i="208" s="1"/>
  <c r="G210" i="234"/>
  <c r="G212" i="208" l="1"/>
</calcChain>
</file>

<file path=xl/sharedStrings.xml><?xml version="1.0" encoding="utf-8"?>
<sst xmlns="http://schemas.openxmlformats.org/spreadsheetml/2006/main" count="1958" uniqueCount="1095">
  <si>
    <t>GOAL UGANDA</t>
  </si>
  <si>
    <t>CONSTRUCTION OF MUWAYO TOWN COUNCIL PIPED WATER SUPPLY SYSTEM IN BUGIRI DISTRICT</t>
  </si>
  <si>
    <t>BIDDER'S ESTIMATE - Lot 2</t>
  </si>
  <si>
    <t>Bidder's Estimate for Muwayo TC -piped water supply scheme</t>
  </si>
  <si>
    <r>
      <t xml:space="preserve">Preamble:
</t>
    </r>
    <r>
      <rPr>
        <sz val="11"/>
        <rFont val="Bookman Old Style"/>
        <family val="1"/>
      </rPr>
      <t>This BoQ relates to the proposed construction of the mini-piped water scheme at Muwayo TC. The BoQ should be read together with the drawings and the technical specifications. The project consists of a pumping station, the transmission pipeline, storage tanks and distribution pipelines. Water is pumped from a borehole of yield 14.4m3/hour yield using solar powered pump. The water is pumped to a reservoir approx 2.4km from the borehole to a reservoir of 75m3 , elevated 1.5m on a pedestal. The project has allowed for 15 PSP for water collection.</t>
    </r>
  </si>
  <si>
    <r>
      <rPr>
        <b/>
        <sz val="11"/>
        <color rgb="FF000000"/>
        <rFont val="Bookman Old Style"/>
        <family val="1"/>
      </rPr>
      <t xml:space="preserve">Lot 2 scope:
</t>
    </r>
    <r>
      <rPr>
        <sz val="11"/>
        <color rgb="FF000000"/>
        <rFont val="Bookman Old Style"/>
        <family val="1"/>
      </rPr>
      <t xml:space="preserve">This covers works for the pumping station, the transmission and distribution pipelines, intensification networks and all civil works and as described in the BoQ, excluding reservior station works and installation of PSPs. </t>
    </r>
  </si>
  <si>
    <t>GRAND SUMMARY</t>
  </si>
  <si>
    <t>Bill No</t>
  </si>
  <si>
    <t xml:space="preserve"> Bill Description</t>
  </si>
  <si>
    <t>INVESTMENT COST</t>
  </si>
  <si>
    <t>GENERAL</t>
  </si>
  <si>
    <t>M-G-1</t>
  </si>
  <si>
    <t>GENERAL ITEMS</t>
  </si>
  <si>
    <t>M-G-2</t>
  </si>
  <si>
    <t>METHOD RELATED CHARGES</t>
  </si>
  <si>
    <t>M-G-3</t>
  </si>
  <si>
    <t>DAYWORKS</t>
  </si>
  <si>
    <t xml:space="preserve">SUB-TOTAL </t>
  </si>
  <si>
    <t>WATER SUPPLY AND EQUIPMENT</t>
  </si>
  <si>
    <t>MUWAYO WATER SUPPLY NETWORK</t>
  </si>
  <si>
    <t>M-W-1</t>
  </si>
  <si>
    <t>MUWAYO BOREHOLE PUMP STATION  DEVELOPMENT</t>
  </si>
  <si>
    <t>M-W-2</t>
  </si>
  <si>
    <t>MUWAYO PUMP AND GUARD HOUSE</t>
  </si>
  <si>
    <t>M-W-3</t>
  </si>
  <si>
    <t xml:space="preserve">MUWAYO PUMPING MAINS </t>
  </si>
  <si>
    <t>M- W-4</t>
  </si>
  <si>
    <t>STORAGE RESERVOIR TANK</t>
  </si>
  <si>
    <t>M-W-5</t>
  </si>
  <si>
    <t>STORAGE RESERVOIR SITE WORKS</t>
  </si>
  <si>
    <t>M- W-6</t>
  </si>
  <si>
    <t>MUWAYO DISTRIBUTION NETWORK</t>
  </si>
  <si>
    <t>M-W-7</t>
  </si>
  <si>
    <t>INTENSIFICATION NETWORKS</t>
  </si>
  <si>
    <t>M-W-8</t>
  </si>
  <si>
    <t>CONSUMER CONNECTIONS</t>
  </si>
  <si>
    <t>M-W-9</t>
  </si>
  <si>
    <t>MECHANICAL &amp; ELECTRICAL WORKS</t>
  </si>
  <si>
    <t>GENERAL CONSTRUCTION WORKS</t>
  </si>
  <si>
    <t>M-W-10</t>
  </si>
  <si>
    <t>GUARD AND PUMP ATTENDANT HOUSE</t>
  </si>
  <si>
    <t>OPERATIONAL AND MAINTENANCE TOOLS</t>
  </si>
  <si>
    <t xml:space="preserve">BILL No. </t>
  </si>
  <si>
    <t xml:space="preserve">TOOLS &amp; EQUIPMENT </t>
  </si>
  <si>
    <t>Sub-Total 1</t>
  </si>
  <si>
    <t>Allow for 5% contingency</t>
  </si>
  <si>
    <t>Sub-Total 2</t>
  </si>
  <si>
    <t>Allow for 18% VAT</t>
  </si>
  <si>
    <t>TOTAL</t>
  </si>
  <si>
    <t xml:space="preserve">DESCRIPTION: </t>
  </si>
  <si>
    <t>ITEM NO.</t>
  </si>
  <si>
    <t>ITEM DESCRIPTION</t>
  </si>
  <si>
    <t>UNIT</t>
  </si>
  <si>
    <t>QUANTITY</t>
  </si>
  <si>
    <t>RATE</t>
  </si>
  <si>
    <t>AMOUNT</t>
  </si>
  <si>
    <t>UShs</t>
  </si>
  <si>
    <t>Contractual Requirements</t>
  </si>
  <si>
    <t>A110.1</t>
  </si>
  <si>
    <t xml:space="preserve">Performance security clause </t>
  </si>
  <si>
    <t>sum</t>
  </si>
  <si>
    <t>Rate only</t>
  </si>
  <si>
    <t>A110.2</t>
  </si>
  <si>
    <t>Advance payment guarantee</t>
  </si>
  <si>
    <t>A120.1</t>
  </si>
  <si>
    <t>Insurance of works covering all installations during and up to 28 days after the end of the defects liability period</t>
  </si>
  <si>
    <t>A120.2</t>
  </si>
  <si>
    <t>Third party insurance</t>
  </si>
  <si>
    <t>A120.3</t>
  </si>
  <si>
    <t>Insurance of Contractors Equipment</t>
  </si>
  <si>
    <t>Specified  Requirements</t>
  </si>
  <si>
    <t>Site Offices and Housing</t>
  </si>
  <si>
    <t>A211.1</t>
  </si>
  <si>
    <t>Establishment and removal of offices for the Engineer's staff</t>
  </si>
  <si>
    <t>A211.2</t>
  </si>
  <si>
    <t>Provision of rented office accommodation for the Engineer's staff before establishment of site offices</t>
  </si>
  <si>
    <t>month</t>
  </si>
  <si>
    <t>A211.3</t>
  </si>
  <si>
    <t xml:space="preserve">Provision of rented accommodation for the Engineer's staff (2No unit) </t>
  </si>
  <si>
    <t>A211.4</t>
  </si>
  <si>
    <t>Maintenance of offices for the Engineer's staff including provision and payment of utility services</t>
  </si>
  <si>
    <t>A211.5</t>
  </si>
  <si>
    <t>Maintenance of housing accommodationfor the Engineer's staff (1No unit) including provision and payment  of utility services</t>
  </si>
  <si>
    <t>months</t>
  </si>
  <si>
    <t>Services for the Engineer's staff</t>
  </si>
  <si>
    <t>Transport Services</t>
  </si>
  <si>
    <t>A221.1</t>
  </si>
  <si>
    <t xml:space="preserve">Supply of  brand new, latest model  , 125 C.C , all terrain Motor cycles, with helmets and riding gear; </t>
  </si>
  <si>
    <t>nr</t>
  </si>
  <si>
    <t>A221.2</t>
  </si>
  <si>
    <t>Provide for the maintenance of the motor cycles including  fueling, routine service and repairs for the whole Contract period.</t>
  </si>
  <si>
    <t>Km</t>
  </si>
  <si>
    <t>Carried to Collection</t>
  </si>
  <si>
    <t>Communication</t>
  </si>
  <si>
    <t>A222.1</t>
  </si>
  <si>
    <t xml:space="preserve">Establish communication system and dedicated email (mobile, wireless or leased line) system for the Engineer's office </t>
  </si>
  <si>
    <t>A222.2</t>
  </si>
  <si>
    <t xml:space="preserve">Maintenance of communication system and dedicated email (mobile, wireless or leased line) system for the Engineer's office </t>
  </si>
  <si>
    <t>A222.3</t>
  </si>
  <si>
    <t>Provision of 1No. Mobile phone handsets for use by the Engineer's staff</t>
  </si>
  <si>
    <t>A222.4</t>
  </si>
  <si>
    <t>Payment of monthly services bills on mobile calls and data</t>
  </si>
  <si>
    <t>Equipment for use by the Engineer's staff</t>
  </si>
  <si>
    <t>A231.1</t>
  </si>
  <si>
    <t>Provision of office furniture &amp; equipment for the Engineer</t>
  </si>
  <si>
    <t>A231.2</t>
  </si>
  <si>
    <t>Maintenance of office furniture &amp; equipment for the Engineer</t>
  </si>
  <si>
    <t>A233</t>
  </si>
  <si>
    <t>Provision of surveying equipment for use by the Engineer</t>
  </si>
  <si>
    <t>A234</t>
  </si>
  <si>
    <t>Provision of office stationary &amp; office consumables for use in the Engineer's office</t>
  </si>
  <si>
    <t>Attendance upon the Engineer's staff</t>
  </si>
  <si>
    <t>A240</t>
  </si>
  <si>
    <t>Provision of the services of the Office Assistant</t>
  </si>
  <si>
    <t>A241</t>
  </si>
  <si>
    <t>Provision of the services of a permanent driver for use by Engineer's staff</t>
  </si>
  <si>
    <t>A242</t>
  </si>
  <si>
    <t>Provision of services of 1No survey chainmen</t>
  </si>
  <si>
    <t>A243</t>
  </si>
  <si>
    <t>Provision of services of a laboratory assistant</t>
  </si>
  <si>
    <t>Testing works</t>
  </si>
  <si>
    <t>Testing of Materials</t>
  </si>
  <si>
    <t>A250.1</t>
  </si>
  <si>
    <t>Testing of pressure pipes at Uganda Natioal Bureau of Standards</t>
  </si>
  <si>
    <t>A250.2</t>
  </si>
  <si>
    <t>Testing of concrete test cubes at ministry of works materials laboratories</t>
  </si>
  <si>
    <t>A250.3</t>
  </si>
  <si>
    <t>Testing and certification of mechanical and electrical systems</t>
  </si>
  <si>
    <t>Testing and Commissioning works</t>
  </si>
  <si>
    <t>Pipeline pressure testing</t>
  </si>
  <si>
    <t>A260.1</t>
  </si>
  <si>
    <t>Pressure testing of and sterilisation of water mains as per specifications: uPVC nominal bore not exceeding OD 110mm; maximum test pressure not exceeding twice the pipe's pressure rating.</t>
  </si>
  <si>
    <t>km</t>
  </si>
  <si>
    <t>A260.2</t>
  </si>
  <si>
    <t>Pressure testing of and sterilisation of water mains as per specifications:HDPE  pipes nominal bore ND32-79.2mm and ND 99.4-; maximum test pressure not exceeding 1.5times the pipe's pressure rating.</t>
  </si>
  <si>
    <t>Water tightness testing of Tanks</t>
  </si>
  <si>
    <t>A260.3</t>
  </si>
  <si>
    <t>Pressed steel sectional tanks</t>
  </si>
  <si>
    <t>Sum</t>
  </si>
  <si>
    <t>A260.4</t>
  </si>
  <si>
    <t>A260.5</t>
  </si>
  <si>
    <r>
      <rPr>
        <b/>
        <sz val="11"/>
        <rFont val="Bookman Old Style"/>
        <family val="1"/>
      </rPr>
      <t>Test running and Commissioning of water supply system, inclusive of full operations of the water supply system for 30 consecutive days, preparation of daily reports on the operations that comprise of the amount of water pumped, quantity of chemicals utilised, hours of pumping, energy consumed, at least 6No off site detailed water quality tests etc as directed by the Engineer.</t>
    </r>
    <r>
      <rPr>
        <sz val="11"/>
        <rFont val="Bookman Old Style"/>
        <family val="1"/>
      </rPr>
      <t xml:space="preserve"> These shall form part of the operation and maintenance manual and As-Built drawings that shall be submitted to the Employer. Training Private Operator's staff in basic operation and maintenance procedures of all plant and equipment supplied as per the technical specifications and to the Engineer's approval shall form part of this activity</t>
    </r>
  </si>
  <si>
    <t>Temporary Works</t>
  </si>
  <si>
    <t>A279.1</t>
  </si>
  <si>
    <t>Establishment &amp; removal of site sign-boards</t>
  </si>
  <si>
    <t>A279.2</t>
  </si>
  <si>
    <t>Maintenance of site sign-boards until the issue of the Taking-over Certificate</t>
  </si>
  <si>
    <t>A279.3</t>
  </si>
  <si>
    <t>Provision for work in water affected areas, including dewatering of sites and wrk areas, all temporary works, protection, access etc to ensure works are completed as specified.</t>
  </si>
  <si>
    <t>A260.7</t>
  </si>
  <si>
    <t>Supply and installation of permanent labels made of engraved granite on the various installations as directed by the Engineer</t>
  </si>
  <si>
    <t>Provisional Sums</t>
  </si>
  <si>
    <t>A420.1</t>
  </si>
  <si>
    <t>Allow for relocation of existing services including repair of damage caused to all existing services (e.g. pipes, cables, drains, e.t.c) including emergency and/or permanent diversion of all kinds of roads and rectification of damaged property made on behalf of the employer, , including all administrative costs</t>
  </si>
  <si>
    <t>A420.2</t>
  </si>
  <si>
    <t>Allow for Client's project specific administration costs, factory visits and testing for specialised equipment, factory acceptance tests &amp; witnessing expenses</t>
  </si>
  <si>
    <t>A420.3</t>
  </si>
  <si>
    <t xml:space="preserve">Allow for Environmental protection activities such as tree planting at the intake and at the pipeline routing/road reserves in consultation with the District Environmental Officer and Client's representative </t>
  </si>
  <si>
    <t>A420.4</t>
  </si>
  <si>
    <t>Water connection surveys and registration by Others (Verification of applications for consumer connections)</t>
  </si>
  <si>
    <t>A420.5</t>
  </si>
  <si>
    <t>Allow for stakeholder sensitisation on cross cutting issues (HIV/AIDs, Sexual Exploitation and Abuse, PWDs, Gender inclusion and equality, Nutrition, Environmental awareness and good governance) and their integration in implementation through trainings and community campaigns by others, to include the respective district and subcounty offices/office bearers</t>
  </si>
  <si>
    <t>A420.6</t>
  </si>
  <si>
    <t>Allow for Operation and Maintenance training for all successfully verified and connected consumers and leaders through community workshops by others, including all administrative costs</t>
  </si>
  <si>
    <t>A420.7</t>
  </si>
  <si>
    <t>Contractor's charges and profits associated with administration of bill items, A221.1, A420.1 to A420.6  (Maximum 20%)</t>
  </si>
  <si>
    <t>%</t>
  </si>
  <si>
    <t>Recorded Documents</t>
  </si>
  <si>
    <t>A260.8</t>
  </si>
  <si>
    <t>Prepare operation and maintenance manuals as per specifications and to the Engineer's approval</t>
  </si>
  <si>
    <t>A260.9</t>
  </si>
  <si>
    <t>Prepare ''as-built'' or record drawings as per specifications and to Engineer's approval</t>
  </si>
  <si>
    <t>COLLECTION</t>
  </si>
  <si>
    <t>Collection, Page B-Z-G-1/1</t>
  </si>
  <si>
    <t>Collection, Page B-Z-G-1/2</t>
  </si>
  <si>
    <t>Collection, Page B-Z-G-1/3</t>
  </si>
  <si>
    <t>Collection, Page B-Z-G-1/4</t>
  </si>
  <si>
    <t>Carried to Summary</t>
  </si>
  <si>
    <t>NKA G-2.1</t>
  </si>
  <si>
    <t>Mobilisation on site</t>
  </si>
  <si>
    <t>NKA G-2.2</t>
  </si>
  <si>
    <t>Demobilise on completion of the Works</t>
  </si>
  <si>
    <t>A311.1</t>
  </si>
  <si>
    <t>Supply and/or erect Contractor's site offices.</t>
  </si>
  <si>
    <t>A311.2</t>
  </si>
  <si>
    <t>Maintain Contractor's site offices, including all services</t>
  </si>
  <si>
    <t>A311.3</t>
  </si>
  <si>
    <t>Remove Contractor's site offices on completion of the Works</t>
  </si>
  <si>
    <t>In the following pages, may be entered in accordance with Section 7 of CESMM4. These must distinguish between fixed and time related charges.</t>
  </si>
  <si>
    <t>Fixed charge items</t>
  </si>
  <si>
    <t>NKA G-2.3</t>
  </si>
  <si>
    <t>Storage sheds and workshop</t>
  </si>
  <si>
    <t>Time related charge items</t>
  </si>
  <si>
    <t>NKA G-2.4</t>
  </si>
  <si>
    <t>Supervision</t>
  </si>
  <si>
    <t>Month</t>
  </si>
  <si>
    <t>DESCRIPTION</t>
  </si>
  <si>
    <t>Personnel</t>
  </si>
  <si>
    <t>A411.1</t>
  </si>
  <si>
    <t>Working ganger</t>
  </si>
  <si>
    <t>hr</t>
  </si>
  <si>
    <t>A411.2</t>
  </si>
  <si>
    <t>Artisan</t>
  </si>
  <si>
    <t>A411.3</t>
  </si>
  <si>
    <t>Semi-skilled</t>
  </si>
  <si>
    <t>A411.4</t>
  </si>
  <si>
    <t>Unskilled</t>
  </si>
  <si>
    <t>A411.5</t>
  </si>
  <si>
    <t>Driver for light vehicle</t>
  </si>
  <si>
    <t>A411.6</t>
  </si>
  <si>
    <t>Driver for heavy vehicle</t>
  </si>
  <si>
    <t>A411.7</t>
  </si>
  <si>
    <t>Operator for heavy equipment</t>
  </si>
  <si>
    <t>Materials</t>
  </si>
  <si>
    <t>A413.1</t>
  </si>
  <si>
    <t>Ordinary Cement in 50 kg bags</t>
  </si>
  <si>
    <t>t</t>
  </si>
  <si>
    <t>A413.2</t>
  </si>
  <si>
    <t>Coarse aggregate for concrete.</t>
  </si>
  <si>
    <t>m³</t>
  </si>
  <si>
    <t>A413.3</t>
  </si>
  <si>
    <t>Fine aggregate for concrete.</t>
  </si>
  <si>
    <t>A413.4</t>
  </si>
  <si>
    <t>Water for concrete</t>
  </si>
  <si>
    <t>A413.5</t>
  </si>
  <si>
    <t>Sand for building</t>
  </si>
  <si>
    <t>A413.6</t>
  </si>
  <si>
    <t>Sand for plaster</t>
  </si>
  <si>
    <t>A413.7</t>
  </si>
  <si>
    <t>Bricks for building.</t>
  </si>
  <si>
    <t>A413.8</t>
  </si>
  <si>
    <t>Concrete blocks for building, 225 mm for building,150 mm thick</t>
  </si>
  <si>
    <t>m²</t>
  </si>
  <si>
    <t>A413.9</t>
  </si>
  <si>
    <t>Concrete blocks for building, 150 mm thick.</t>
  </si>
  <si>
    <t>A413.10</t>
  </si>
  <si>
    <t>Hydrated lime for building 150 mm thick.</t>
  </si>
  <si>
    <t>kg</t>
  </si>
  <si>
    <t>A413.11</t>
  </si>
  <si>
    <t>Timber, sawn.</t>
  </si>
  <si>
    <t>A413.12</t>
  </si>
  <si>
    <t>Timber wrot.</t>
  </si>
  <si>
    <t>High yield steel reinforcement:-</t>
  </si>
  <si>
    <t>A413.13</t>
  </si>
  <si>
    <t>8-10 mm dia</t>
  </si>
  <si>
    <t>A413.14</t>
  </si>
  <si>
    <t>12-16 mm dia.</t>
  </si>
  <si>
    <t>A413.15</t>
  </si>
  <si>
    <t>20-25 mm dia.</t>
  </si>
  <si>
    <t>A413.16</t>
  </si>
  <si>
    <t>Steel reinforcement fabric S reference:A252</t>
  </si>
  <si>
    <t>A413.17</t>
  </si>
  <si>
    <t>Hardcore filling</t>
  </si>
  <si>
    <t>A413.18</t>
  </si>
  <si>
    <t>Topsoil delivered to site</t>
  </si>
  <si>
    <t>CONTRACTOR'S EQUIPMENT</t>
  </si>
  <si>
    <t>A415.1</t>
  </si>
  <si>
    <t>Road vehicles:Pick-up,1 1/2t.</t>
  </si>
  <si>
    <t xml:space="preserve">Road vehicles: Lorries: </t>
  </si>
  <si>
    <t>Flat-5t capacity</t>
  </si>
  <si>
    <t>A415.2</t>
  </si>
  <si>
    <t>Flat-10t capacity</t>
  </si>
  <si>
    <t>Tipping :</t>
  </si>
  <si>
    <t>A415.3</t>
  </si>
  <si>
    <t>5t capacity</t>
  </si>
  <si>
    <t>A415.4</t>
  </si>
  <si>
    <t>10t capacity</t>
  </si>
  <si>
    <t xml:space="preserve"> Water tankers with pump and hoses:</t>
  </si>
  <si>
    <t>A415.5</t>
  </si>
  <si>
    <t>5,000 capacity.</t>
  </si>
  <si>
    <t>Excavation, face shovel or dragline:</t>
  </si>
  <si>
    <t>A415.6</t>
  </si>
  <si>
    <r>
      <t>0.25 m</t>
    </r>
    <r>
      <rPr>
        <vertAlign val="superscript"/>
        <sz val="11"/>
        <rFont val="Bookman Old Style"/>
        <family val="1"/>
      </rPr>
      <t>3</t>
    </r>
    <r>
      <rPr>
        <sz val="11"/>
        <rFont val="Bookman Old Style"/>
        <family val="1"/>
      </rPr>
      <t xml:space="preserve"> bucket.</t>
    </r>
  </si>
  <si>
    <t>A415.7</t>
  </si>
  <si>
    <r>
      <t>0.5m</t>
    </r>
    <r>
      <rPr>
        <vertAlign val="superscript"/>
        <sz val="11"/>
        <rFont val="Bookman Old Style"/>
        <family val="1"/>
      </rPr>
      <t>3</t>
    </r>
    <r>
      <rPr>
        <sz val="11"/>
        <rFont val="Bookman Old Style"/>
        <family val="1"/>
      </rPr>
      <t xml:space="preserve"> bucket.</t>
    </r>
  </si>
  <si>
    <t>A415.8</t>
  </si>
  <si>
    <r>
      <t>1.0m</t>
    </r>
    <r>
      <rPr>
        <vertAlign val="superscript"/>
        <sz val="11"/>
        <rFont val="Bookman Old Style"/>
        <family val="1"/>
      </rPr>
      <t xml:space="preserve">3 </t>
    </r>
    <r>
      <rPr>
        <sz val="11"/>
        <rFont val="Bookman Old Style"/>
        <family val="1"/>
      </rPr>
      <t>bucket.</t>
    </r>
  </si>
  <si>
    <t>Tractors:</t>
  </si>
  <si>
    <t>A415.9</t>
  </si>
  <si>
    <t>rubber tyred with trailer, 75 kw.tracked including bull and angle dozer with ripper:</t>
  </si>
  <si>
    <t>A415.10</t>
  </si>
  <si>
    <t xml:space="preserve">     150 kw.</t>
  </si>
  <si>
    <t>A415.11</t>
  </si>
  <si>
    <t xml:space="preserve">    200 kw</t>
  </si>
  <si>
    <t>A415.12</t>
  </si>
  <si>
    <t xml:space="preserve">    250 kw.</t>
  </si>
  <si>
    <t>Rollers:</t>
  </si>
  <si>
    <t>A415.13</t>
  </si>
  <si>
    <t xml:space="preserve"> Manual, 250 kg</t>
  </si>
  <si>
    <t>A415.14</t>
  </si>
  <si>
    <t>vibratory, self, propelled, 1500 kg.</t>
  </si>
  <si>
    <t>Concrete mixers with weigh batchers and loading hoppers:</t>
  </si>
  <si>
    <t>A415.15</t>
  </si>
  <si>
    <t>300 lit capacity.</t>
  </si>
  <si>
    <t>Concrete vibrator, pneumatic with hoses:</t>
  </si>
  <si>
    <t>A415.16</t>
  </si>
  <si>
    <t xml:space="preserve">poker type, 50 mm </t>
  </si>
  <si>
    <t>Bar bending and shearing machines:</t>
  </si>
  <si>
    <t>A415.17</t>
  </si>
  <si>
    <t>bending:-</t>
  </si>
  <si>
    <t xml:space="preserve">     (1) hand operated.</t>
  </si>
  <si>
    <t>A415.18</t>
  </si>
  <si>
    <t>shearing:-</t>
  </si>
  <si>
    <t xml:space="preserve">     (1)  hand operated</t>
  </si>
  <si>
    <t>Air compressor, mobile with 5m of hose and steels with:</t>
  </si>
  <si>
    <t>A415.19</t>
  </si>
  <si>
    <t>1 breaker.</t>
  </si>
  <si>
    <t>A415.20</t>
  </si>
  <si>
    <t>2 breakers.</t>
  </si>
  <si>
    <t>Mobile electricity generating sets, 240v, 1 ph, 50 Hz:</t>
  </si>
  <si>
    <t>A415.21</t>
  </si>
  <si>
    <t>5 kvA</t>
  </si>
  <si>
    <t>A415.22</t>
  </si>
  <si>
    <t>10 kvA</t>
  </si>
  <si>
    <t>Collection, Page M-G-3/1</t>
  </si>
  <si>
    <t>Collection, Page M-G-3/2</t>
  </si>
  <si>
    <t>BILL No.</t>
  </si>
  <si>
    <t>RATE Ushs</t>
  </si>
  <si>
    <t>AMOUNT Ushs</t>
  </si>
  <si>
    <t>Preamble:</t>
  </si>
  <si>
    <t xml:space="preserve">The works under this bill are covered under Part 3 of the Particular Specifications </t>
  </si>
  <si>
    <t>DEMOLITION AND SITE CLEARANCE</t>
  </si>
  <si>
    <t>General Site Clearance</t>
  </si>
  <si>
    <t>D110</t>
  </si>
  <si>
    <t>General site clearance including clearance of access road to the site.</t>
  </si>
  <si>
    <t>ha</t>
  </si>
  <si>
    <t>Trees</t>
  </si>
  <si>
    <t>Cut and dispose of trees of the following diameter; include for grabbing up the roots and back filling the hole left with topsoil.</t>
  </si>
  <si>
    <t>D210</t>
  </si>
  <si>
    <t>Girth: 500 mm - 2 m</t>
  </si>
  <si>
    <t>Stumps</t>
  </si>
  <si>
    <t>Remove and dispose of stumps of the following diameter; include for grabbing up the roots and backfilling the hole left with top soil</t>
  </si>
  <si>
    <t>D310</t>
  </si>
  <si>
    <t>Diamter 150-500 mm</t>
  </si>
  <si>
    <t>Landscaping</t>
  </si>
  <si>
    <t>E810</t>
  </si>
  <si>
    <t>Turfing for lawns inside fenced off compound; include filling with excavated topsoil, levelling and the preparation of the surfaces. Include the planting of water friendly trees as recommended by the Engineer</t>
  </si>
  <si>
    <t>E820</t>
  </si>
  <si>
    <t>Allow for Planting of approved passcurum grass, watering &amp; maintenance for at least six months</t>
  </si>
  <si>
    <t>PAVINGS</t>
  </si>
  <si>
    <t>Stone  Chippings</t>
  </si>
  <si>
    <t>R118</t>
  </si>
  <si>
    <t>Supply and spread approved stone chippings (16mm aggregates) on compacted surfaces under the solar panels</t>
  </si>
  <si>
    <t>Kerbs</t>
  </si>
  <si>
    <t>R711</t>
  </si>
  <si>
    <t>Construct Kerbs of pre-cast concrete to BS 7263 of cross section area 0.05-0.1 m² to the following alignment Straight or curved to a radius exceeding 12 m</t>
  </si>
  <si>
    <t>m</t>
  </si>
  <si>
    <t>Walkways and Compounds</t>
  </si>
  <si>
    <t>R911</t>
  </si>
  <si>
    <t>Concrete (C20) paved walkway in 600 x 600 x 50 mm thick sections and/or pavers as per Engineers instruction.; include sand bedding, earthworks, jointing and concrete edge protection</t>
  </si>
  <si>
    <t>Fences</t>
  </si>
  <si>
    <t>X135</t>
  </si>
  <si>
    <t>100x100mm Concrete post of C25 concrete and wire galvanised wire chain link fence of gauge 12.5 to BS 1722, with triple row of barbed wire on top, anchored into blockwork dwarf wall as per drawings,  height 2-2.5 m</t>
  </si>
  <si>
    <t>Gates</t>
  </si>
  <si>
    <t xml:space="preserve">Supply and complete installation of painted metal field gate to BS 3470 include C25 reinforced concrete pad foundations and columns; and of the following widths </t>
  </si>
  <si>
    <t>X236</t>
  </si>
  <si>
    <t>Width 3.5 m, double leaf complete</t>
  </si>
  <si>
    <t>Collection, Page M-W-1/1</t>
  </si>
  <si>
    <t>MUWAYO PUMP HOUSE</t>
  </si>
  <si>
    <t xml:space="preserve">The works under this bill are covered under Part 2 of the Particular Specifications. </t>
  </si>
  <si>
    <t>General site clearance including clearance of access road to the site</t>
  </si>
  <si>
    <t>Cut and dispose of trees of the following girth; include removal of stump and backfilling the hole left with top soil</t>
  </si>
  <si>
    <t>Girth 500 mm-1 m</t>
  </si>
  <si>
    <t>Diameter 150-500 mm</t>
  </si>
  <si>
    <t>EARTHWORKS</t>
  </si>
  <si>
    <t>Excavation for foundations</t>
  </si>
  <si>
    <t>Topsoil</t>
  </si>
  <si>
    <t>E310</t>
  </si>
  <si>
    <t>Strip site of top soil average depth 150mm and deposit in heaps at an appropriate place 300m away from site</t>
  </si>
  <si>
    <r>
      <t>m</t>
    </r>
    <r>
      <rPr>
        <vertAlign val="superscript"/>
        <sz val="11"/>
        <rFont val="Bookman Old Style"/>
        <family val="1"/>
      </rPr>
      <t>3</t>
    </r>
  </si>
  <si>
    <t>All Materials other than top soil</t>
  </si>
  <si>
    <t>Excavation for foundations in all materials including rock or artificial hard material, commencing surface is the stripped ground level</t>
  </si>
  <si>
    <t>E323</t>
  </si>
  <si>
    <t>Depth for Buildings 0-1.5m</t>
  </si>
  <si>
    <t>Excavation Ancillaries</t>
  </si>
  <si>
    <t>E596</t>
  </si>
  <si>
    <t>Allow for all excavation ancillaries including trimming, preparation, and compaction of excavated surfaces, disposal of excavated material, and timber supports to all excavated surfaces</t>
  </si>
  <si>
    <t>Anti-termite Treatment</t>
  </si>
  <si>
    <t>E597</t>
  </si>
  <si>
    <t>Apply approved anti-termite treatment to surfaces of hardcore blinding, sides and bottoms of foundation excavations to the manufacturer's instructions</t>
  </si>
  <si>
    <t>Filling</t>
  </si>
  <si>
    <t>Filling to structures by methods specified and to depths as shown in the drawings with the following materials</t>
  </si>
  <si>
    <t>E615</t>
  </si>
  <si>
    <t>Selected imported granular material other than topsoil, rock or artificial hard material to pump house area and compacted to 98% MOD AASHTO</t>
  </si>
  <si>
    <t>E645</t>
  </si>
  <si>
    <t xml:space="preserve">50mm thick bed of approved imported sand blinding on top of hardcore fill well spread, levelled, rammed and consolidated  to the Engineer's satisfaction </t>
  </si>
  <si>
    <t>E647</t>
  </si>
  <si>
    <t xml:space="preserve">200mm thick bed of approved imported hardcore well spread, levelled, rammed and consolidated on stabilized ground to the Engineer's satisfaction </t>
  </si>
  <si>
    <t>IN SITU CONCRETE</t>
  </si>
  <si>
    <t>Provision of Concrete</t>
  </si>
  <si>
    <t>Ordinary Designed Mix Concrete</t>
  </si>
  <si>
    <t>Grade C15</t>
  </si>
  <si>
    <t>Designed mix, grade C15 concrete, to BS 5328, with ordinary portland cement to BS 12, aggregate to BS882, for the following aggregate sizes</t>
  </si>
  <si>
    <t>F141</t>
  </si>
  <si>
    <t>10mm aggregate</t>
  </si>
  <si>
    <t>Grade C20</t>
  </si>
  <si>
    <t>Designed mix, grade C20 concrete, to BS 5328, with ordinary portland cement to BS 12, aggregate to BS882, for the following aggregate sizes</t>
  </si>
  <si>
    <t>F151</t>
  </si>
  <si>
    <t>Placing Mass Concrete</t>
  </si>
  <si>
    <t>Bases, Footings and Ground Slabs</t>
  </si>
  <si>
    <t>Placing mass concrete, for strip foundations, grade C20, of the following thickness</t>
  </si>
  <si>
    <t>F522</t>
  </si>
  <si>
    <t>Thickness 150-300mm</t>
  </si>
  <si>
    <t>Placing Reinforced Concrete</t>
  </si>
  <si>
    <t>Placing reinforced concrete grade C25, for floor slab and plinth of the following thickness</t>
  </si>
  <si>
    <t>F622</t>
  </si>
  <si>
    <t>Suspended Slabs</t>
  </si>
  <si>
    <t>Placing reinforced concrete, grade C25, for false slab (ceiling) of the following thickness</t>
  </si>
  <si>
    <t>F631</t>
  </si>
  <si>
    <t>Thickness not exceeding 150mm</t>
  </si>
  <si>
    <t>Beams</t>
  </si>
  <si>
    <t>Placing reinforced concrete, grade C25, for ring beam of the following cross-sectional area</t>
  </si>
  <si>
    <t>F662</t>
  </si>
  <si>
    <r>
      <t>Cross-sectional area 0.03 - 0.1 m</t>
    </r>
    <r>
      <rPr>
        <vertAlign val="superscript"/>
        <sz val="11"/>
        <rFont val="Bookman Old Style"/>
        <family val="1"/>
      </rPr>
      <t>2</t>
    </r>
  </si>
  <si>
    <t>CONCRETE ANCILLARIES</t>
  </si>
  <si>
    <t>Formwork-Fair Finish</t>
  </si>
  <si>
    <t>Fair Finish Plane Horizontal</t>
  </si>
  <si>
    <t>Plane fair finish horizontal formwork to floor and pump houses of the following width</t>
  </si>
  <si>
    <t>G214</t>
  </si>
  <si>
    <t>Width: 0.4-1.22m; to false slab soffits</t>
  </si>
  <si>
    <t>Fair Finish Plane Vertical</t>
  </si>
  <si>
    <t>Plane fair finish vertical formwork of the following width</t>
  </si>
  <si>
    <t>G244.1</t>
  </si>
  <si>
    <t>Width: 0.4-1.22m; to floor and plinth</t>
  </si>
  <si>
    <t>G244.2</t>
  </si>
  <si>
    <t>Width: 0.4-1.22m; to sides of the ring beam and false slab</t>
  </si>
  <si>
    <t>Reinforcement</t>
  </si>
  <si>
    <t>Deformed High Yield Steel Bars</t>
  </si>
  <si>
    <t>High yield square twisted or ribbed bars to BS4449  and of the following sizes</t>
  </si>
  <si>
    <t>G525</t>
  </si>
  <si>
    <t>Nominal size, 6 - 16mm</t>
  </si>
  <si>
    <t>Steel Fabric</t>
  </si>
  <si>
    <t>High tensile steel fabric reinforcement to BS 4483, fabric reference A252, cast in concrete slab with minimum 200mm end side laps, and of the following mass</t>
  </si>
  <si>
    <t>G564</t>
  </si>
  <si>
    <t>Nominal mass 4-5 kg/m²</t>
  </si>
  <si>
    <r>
      <t>m</t>
    </r>
    <r>
      <rPr>
        <vertAlign val="superscript"/>
        <sz val="10"/>
        <rFont val="Arial Narrow"/>
        <family val="2"/>
      </rPr>
      <t>2</t>
    </r>
  </si>
  <si>
    <t>Concrete Accessories</t>
  </si>
  <si>
    <t>Finishing of Top Surfaces</t>
  </si>
  <si>
    <t>Finishing of top surfaces by the following methods</t>
  </si>
  <si>
    <t>G811</t>
  </si>
  <si>
    <t>Class U2 wood float finish to top of floor of Pump Stations</t>
  </si>
  <si>
    <r>
      <t>m</t>
    </r>
    <r>
      <rPr>
        <vertAlign val="superscript"/>
        <sz val="11"/>
        <rFont val="Bookman Old Style"/>
        <family val="1"/>
      </rPr>
      <t>2</t>
    </r>
  </si>
  <si>
    <t>PIPEWORK - FITTINGS AND VALVES</t>
  </si>
  <si>
    <t>Iron or Steel pipe fittings to BS 534; all Epoxy coated Steel pipe; PN 16 flanges to BS 4504; not in trenches including casting in as required</t>
  </si>
  <si>
    <t>Bends</t>
  </si>
  <si>
    <t>J311.1</t>
  </si>
  <si>
    <t>DN 63mm x 45deg flanged small radius bend</t>
  </si>
  <si>
    <t>No</t>
  </si>
  <si>
    <t>J311.2</t>
  </si>
  <si>
    <t>DN 63mm x 90deg flanged small radius bend</t>
  </si>
  <si>
    <t>Junctions and Branches</t>
  </si>
  <si>
    <t>J312.1</t>
  </si>
  <si>
    <t xml:space="preserve">DN 63mm flanged tee </t>
  </si>
  <si>
    <t>Tapers</t>
  </si>
  <si>
    <t xml:space="preserve">All flanged taper to BS 4772, flanges to BS 4504 all  to PN16, and of the following sizes </t>
  </si>
  <si>
    <t>J331</t>
  </si>
  <si>
    <t>90/63 mm ND</t>
  </si>
  <si>
    <t>Adaptors</t>
  </si>
  <si>
    <t xml:space="preserve">Flanged adaptor to fit GI pipe spigots to BS 3505, flanges to BS 4505, all to PN16, and of the following sizes </t>
  </si>
  <si>
    <t>J351.1</t>
  </si>
  <si>
    <t xml:space="preserve">63 mm ND </t>
  </si>
  <si>
    <t>Straight specials - DN 90mm pipe with fittings</t>
  </si>
  <si>
    <t>J381.1</t>
  </si>
  <si>
    <t>Stainless Steel - SS 304 riser pipes DN 80mm PN16 from submersible pump to pumphouse; complete to match pump outlet size and pumphouse pipe work</t>
  </si>
  <si>
    <t>Gate Valves</t>
  </si>
  <si>
    <t>All flanged gate valve installation to BS 5153, flanges to BS 4505, all to PN 16 complete inclusive of hand wheel and all fittings, as shown in the drawing for the following sizes</t>
  </si>
  <si>
    <t>J811.1</t>
  </si>
  <si>
    <t xml:space="preserve">DN 63 mm </t>
  </si>
  <si>
    <t>Air Valves</t>
  </si>
  <si>
    <t>Flanged VENT-O-MAT CI small orifice anti-shock double air relief valve as specified, flanges to ISO 2441, complete with  isolating flanged gate valve to BS 5150 all to PN 16 for the following pipe sizes</t>
  </si>
  <si>
    <t>J861.1</t>
  </si>
  <si>
    <t xml:space="preserve">DN 40mm </t>
  </si>
  <si>
    <t>Washout</t>
  </si>
  <si>
    <t>J861.2</t>
  </si>
  <si>
    <t>Washout as specified in the drawings, complete with CI Tee, adaptors, drainage pipes, CI gate valve, CI flap valve, surface boxes, thrust blocks, uPVC down pipe, and all other fittings necessary to make the complete installation on pipes of the following sizes; all to PN16</t>
  </si>
  <si>
    <t>Pressure Gauge</t>
  </si>
  <si>
    <t>J891.1</t>
  </si>
  <si>
    <t>BH10 - WIKA pressure gauge, DN 50mm case, glycerine filled with 15mm male thread</t>
  </si>
  <si>
    <t>Non-Return Valves</t>
  </si>
  <si>
    <t>All flanged non-return valve installation to BS 5153, flanges to BS 4505, all to PN 16 complete inclusive of all fittings, as shown in the drawing for the following sizes</t>
  </si>
  <si>
    <t xml:space="preserve">DN 65mm </t>
  </si>
  <si>
    <t>Bulk Flow Meter</t>
  </si>
  <si>
    <t>J991.1</t>
  </si>
  <si>
    <t>Flanged DN 65mm MEINECKE Cosmos WP bulk water meter</t>
  </si>
  <si>
    <t>BRICKWORK &amp; MASONRY</t>
  </si>
  <si>
    <t>Dense concrete brickwork to BS 7263, jointed with ordinary 1:5 cement mortar, hoop irons every three courses, including 1:4 cement plaster to both faces complete with concrete louvres, as detailed in the drawings, for walls of the following thickness</t>
  </si>
  <si>
    <t>U521</t>
  </si>
  <si>
    <t>230 mm thick</t>
  </si>
  <si>
    <t>PAINTING</t>
  </si>
  <si>
    <t>High Gloss</t>
  </si>
  <si>
    <t>Timber Surfaces</t>
  </si>
  <si>
    <t>External quality weather guard paint, two coats, to the following timber surfaces; include surface preparation and undercoat</t>
  </si>
  <si>
    <t>V321</t>
  </si>
  <si>
    <t>Upper surfaces of fascia board inclined at an angle not exceeding 30 degrees to the horizontal</t>
  </si>
  <si>
    <t>Masonry</t>
  </si>
  <si>
    <t>External quality weather guard paint, two coats, to the following smooth concrete surfaces; include surface preparation and under coat as specified</t>
  </si>
  <si>
    <t>V363</t>
  </si>
  <si>
    <t>Surfaces of walls inclined at an angle exceeding 60 degrees to the horizontal</t>
  </si>
  <si>
    <t>Emulsion Paint</t>
  </si>
  <si>
    <t>Internal quality vinyl silk paint, two coats, to the following smooth concrete surfaces; include surface preparation as specified</t>
  </si>
  <si>
    <t>V563</t>
  </si>
  <si>
    <t>WATER PROOFING</t>
  </si>
  <si>
    <t>Protective Layers</t>
  </si>
  <si>
    <t>Flexible Sheeting</t>
  </si>
  <si>
    <t>Flexible polyethylene sheeting, gauge 1000, or similar approved, laid with 300mm overlaps at joints, to the surface of sand blinded hardcore fill</t>
  </si>
  <si>
    <t>W421.1</t>
  </si>
  <si>
    <t>Surfaces of blinding hardcore inclined at an angle not exceeding 30 degrees to the horizontal</t>
  </si>
  <si>
    <t>Damp proof course of Hessian based bitumen impregnated fabric to BS 6398 bedded on 1:4 cement and sand mortar with 150mm overlaps at joints; for the following wall</t>
  </si>
  <si>
    <t>W421.2</t>
  </si>
  <si>
    <t>200 mm thick</t>
  </si>
  <si>
    <t>Sand and Cement Screed</t>
  </si>
  <si>
    <t>Sand and cement screed of 1:3 cement sand mortar, applied to concrete floors, 25 mm thick, prepared and applied as specified, and finished with a steel float</t>
  </si>
  <si>
    <t>W441</t>
  </si>
  <si>
    <t>Surfaces of floors inclined at an angle not exceeding 30 degrees to the horizontal</t>
  </si>
  <si>
    <t>Rendering- Rough Cast</t>
  </si>
  <si>
    <t>W511</t>
  </si>
  <si>
    <t xml:space="preserve">Apply rough cast to external wall surfaces inclined at an angle exceeding 60 degrees to the horizontal in 1:3 ordinary cement mortar to the Engineer's satisfaction </t>
  </si>
  <si>
    <t>Rendering- Mortar</t>
  </si>
  <si>
    <t>W153</t>
  </si>
  <si>
    <t>Surfaces to internal walls inclined at an angle exceeding 60 degrees to the horizontal in ordinary cement mortar</t>
  </si>
  <si>
    <t>MISCELLANEOUS WORKS</t>
  </si>
  <si>
    <t>Roofing</t>
  </si>
  <si>
    <t>K-B-W-1.1</t>
  </si>
  <si>
    <t>Construct roofing, complete as in the drawings and as specified; include tie beams, purlins, rafters, struts, wall plate, facia board and all roofing timber, eave closing, gauge 26 prepainted GCI resin sheeting and ridges</t>
  </si>
  <si>
    <t>Doors</t>
  </si>
  <si>
    <t>Supply and fix the following mild steel doors to the Engineers' details constructed from 75 x 50 x 2mm hollow steel sections primed with red oxide paint, painted with three coats of high gloss paint; complete with all necessary iron mongery, 3-lever Yale locking arrangements, and accessories</t>
  </si>
  <si>
    <t>M W-1.2</t>
  </si>
  <si>
    <t>Double leaf door overall size 1800 x 2100mm high filled in with 20 x 2mm thick mild steel square hollow section grating welded to door, complete</t>
  </si>
  <si>
    <t>Windows</t>
  </si>
  <si>
    <t>M W-1.3</t>
  </si>
  <si>
    <t>1200*1500mm Pompei Grill, with burglar proof as per the drawings and/or as per Engineer's istructions.Rate should cater for painting of windows and doors surfaces with both protective and finishing layers of paint to Engineer's satisfaction</t>
  </si>
  <si>
    <t>Nr</t>
  </si>
  <si>
    <t>Collection, Page M-W-2</t>
  </si>
  <si>
    <t>Collection, Page M-W-3</t>
  </si>
  <si>
    <t>Collection, Page M-W-4</t>
  </si>
  <si>
    <t>Collection, Page M-W-5</t>
  </si>
  <si>
    <t>Collection, Page M-W-6</t>
  </si>
  <si>
    <t>Collection, Page M-W-7</t>
  </si>
  <si>
    <t>Collection, Page M-W-8</t>
  </si>
  <si>
    <t>General site clearance for pipe trench</t>
  </si>
  <si>
    <t>Excavation in pipe trenches, laying and backfilling as detailed in the tech. specs; in the following materials</t>
  </si>
  <si>
    <t>L111.1</t>
  </si>
  <si>
    <t>Allowing for extra Over; In rock excavation</t>
  </si>
  <si>
    <t>Laying of Pipes</t>
  </si>
  <si>
    <t>Plastic Pressure Pipes</t>
  </si>
  <si>
    <t>uPVC pressure pipes to BS3505, with flexible joints to BS4346 all to PN16, OD90mm, laid in trench and backfilled as detailed in the tech. specs; to the following depths</t>
  </si>
  <si>
    <t>I513.1</t>
  </si>
  <si>
    <t>Depth not exceeding 2.0 m</t>
  </si>
  <si>
    <t>Ductile Iron Pressure Pipes</t>
  </si>
  <si>
    <t>Ductile Iron pressure pipes to BS3505,  BS4346 , DN 80mm,</t>
  </si>
  <si>
    <t>I311</t>
  </si>
  <si>
    <t>Not in trenches (Anchored on rocks)</t>
  </si>
  <si>
    <t>PIPEWORK-FITTINGS AND VALVES</t>
  </si>
  <si>
    <t>uPVC Pipe Fittings external epoxy coated to AWWA C213</t>
  </si>
  <si>
    <t xml:space="preserve">Flanged adaptor to fit uPVC pipe spigots to BS 3505, flanges to BS 4505, all to PN16, and of the following sizes </t>
  </si>
  <si>
    <t xml:space="preserve">90 mm ND </t>
  </si>
  <si>
    <t>uPVC all flanged 90 degree bend, to BS 4772, flanges to BS 4504, all to PN16, cement mortar lined, and of the following sizes</t>
  </si>
  <si>
    <t>GI all flanged ND90mm duckfoot bend, to BS 4772, flanges to BS 4504, all to PN16, cement mortar lined, and of the following angles</t>
  </si>
  <si>
    <t>J311.4</t>
  </si>
  <si>
    <t>90 deg</t>
  </si>
  <si>
    <t>J311.5</t>
  </si>
  <si>
    <t>45 deg</t>
  </si>
  <si>
    <t>Valves and Penstocks</t>
  </si>
  <si>
    <t>Gate Valves: Hand Operated</t>
  </si>
  <si>
    <t>All flanged CI gate valves to BS 5150, flanges to BS 4505, all to PN 16 for operation by tee key, with cap and extension spindle not exceeding 1.5 metres long, and of the following sizes</t>
  </si>
  <si>
    <t>Flanged anti shock, anti surge double air valve, 113 mm ND, as specified, flanges to ISO 2441, complete with isolating gate valve to ISO 7259, flange on socket tee, thrust blocks, distance pieces, all to PN 16, as specified and all fittings necessary to make the connection complete; for the following pipe sizes</t>
  </si>
  <si>
    <t>J862.1</t>
  </si>
  <si>
    <t>Washouts</t>
  </si>
  <si>
    <t>Type 2 Washout as specified in the drawings, complete with CI Tee, adaptors, drainage pipes, CI gate valve, CI flap valve, surface boxes, thrust blocks, uPVC down pipe, and all other fittings necessary to make the complete installation on pipes of the following sizes; all to PN16</t>
  </si>
  <si>
    <t>J911.1</t>
  </si>
  <si>
    <t>PIPEWORK-MANHOLES AND PIPEWORK ANCILLARIES</t>
  </si>
  <si>
    <t>Other Chambers</t>
  </si>
  <si>
    <t>In-situ Concrete Chambers</t>
  </si>
  <si>
    <t>Concrete washout outfall structure, complete, as specified in drawings, and of the following depths</t>
  </si>
  <si>
    <t>K231</t>
  </si>
  <si>
    <t>Depth not exceeding 1.5m</t>
  </si>
  <si>
    <t>Pre-cast Concrete Chambers</t>
  </si>
  <si>
    <t>Concrete air valve chamber, complete as specified in the drawings, and of the following depths</t>
  </si>
  <si>
    <t>K251.1</t>
  </si>
  <si>
    <t>Valve Surface Boxes</t>
  </si>
  <si>
    <t>Valve surface box for DN 50 - 100 valves,  with lockable cover securely attached to main body of surface box by chain or bolt, include down pipe, complete as specified and to the following depths</t>
  </si>
  <si>
    <t>K251.2</t>
  </si>
  <si>
    <t>Crossings</t>
  </si>
  <si>
    <t>Open Channels</t>
  </si>
  <si>
    <t>Stone pitched or concrete lined open channel crossings for pipes of the following sizes</t>
  </si>
  <si>
    <t>K681</t>
  </si>
  <si>
    <t>Not exceeding 300 mm ND</t>
  </si>
  <si>
    <t>Unlined open channel crossings for pipes of the following sizes</t>
  </si>
  <si>
    <t>K682</t>
  </si>
  <si>
    <t>Reinstatement</t>
  </si>
  <si>
    <t>Roads</t>
  </si>
  <si>
    <t>Breaking up, temporary and permanent reinstatement of gravel roads for the following pipe sizes (Inclusive of processing the necessary approvals from the relevant authorities)</t>
  </si>
  <si>
    <t>K731.2</t>
  </si>
  <si>
    <t>Diameter not exceeding 300 mm ND</t>
  </si>
  <si>
    <t>Other Pipework Ancillaries</t>
  </si>
  <si>
    <t>Marker Posts-Concrete with galvanized alumnium plates</t>
  </si>
  <si>
    <t>K820.1</t>
  </si>
  <si>
    <t>Marker posts for gate valves</t>
  </si>
  <si>
    <t>K820.2</t>
  </si>
  <si>
    <t>Marker posts for air valves</t>
  </si>
  <si>
    <t>K820.3</t>
  </si>
  <si>
    <t>Marker posts for wash outs</t>
  </si>
  <si>
    <t>K820.4</t>
  </si>
  <si>
    <t>Marker posts for pipes @ 200m spacing</t>
  </si>
  <si>
    <t>PIPEWORK-SUPPORTS AND PROTECTION, ANCILLARIES TO LAYING AND EXCAVATION</t>
  </si>
  <si>
    <t>Extras to Excavation and Backfilling</t>
  </si>
  <si>
    <t>In Pipe Trenches</t>
  </si>
  <si>
    <t>Extras to excavation in pipe trenches in the following materials</t>
  </si>
  <si>
    <t>L111</t>
  </si>
  <si>
    <t>In rock</t>
  </si>
  <si>
    <t>Concrete Stools and Thrust Blocks</t>
  </si>
  <si>
    <t>Thrust Blocks</t>
  </si>
  <si>
    <t>Mass concrete grade C15 thrust blocks for pipes and fittings, volume  0.2-0.5 m³, for the following pipe sizes</t>
  </si>
  <si>
    <t>L731.1</t>
  </si>
  <si>
    <t>Diameter not exceeding  300 mm ND</t>
  </si>
  <si>
    <t>L731.2</t>
  </si>
  <si>
    <t>Allow for construction of reinforced concrete supports with M24 steel G8 bolts to support pipes on hard ground to Engineer's approval</t>
  </si>
  <si>
    <t>Surrounds</t>
  </si>
  <si>
    <t>Pipe surrounds of selected excavated granular material, for the following pipe sizes</t>
  </si>
  <si>
    <t>L521</t>
  </si>
  <si>
    <t>Diameter not exceeding  200 mm ND</t>
  </si>
  <si>
    <t>Pipe surrounds of imported granular material, for the following pipe sizes</t>
  </si>
  <si>
    <t>L531</t>
  </si>
  <si>
    <t>Pipe surrounds of mass concrete, and for the following pipe sizes</t>
  </si>
  <si>
    <t>L541</t>
  </si>
  <si>
    <t>Collection, Page M-W-3/1</t>
  </si>
  <si>
    <t>Collection, Page M-W-3/2</t>
  </si>
  <si>
    <t>Collection, Page M-W-3/3</t>
  </si>
  <si>
    <t>Ductile Iron pressure pipes to BS3505,  BS4346 , DN 100mm,</t>
  </si>
  <si>
    <t>Plastic Pipes</t>
  </si>
  <si>
    <t>uPVC pressure pipes to BS3505, with flexible joints to BS4346 all to PN16, OD75mm, laid in trench and backfilled as detailed in the tech. specs; to the following depths</t>
  </si>
  <si>
    <t>HDPE pressure pipes to BS3505, with flexible joints to BS4346 all to PN10, OD 90mm, laid in trench with all necessary fittings and, backfilled as detailed in the tech. specs; to the following depths</t>
  </si>
  <si>
    <t>I712.1</t>
  </si>
  <si>
    <t>Depth not exceeding 2 m</t>
  </si>
  <si>
    <t>HDPE pressure pipes to BS3505, with flexible joints to BS4346 all to PN10, OD63 mm, laid in trench with all necessary fittings and, backfilled as detailed in the tech. specs; to the following depths</t>
  </si>
  <si>
    <t>I712.2</t>
  </si>
  <si>
    <t>HDPE pressure pipes to BS3505, with flexible joints to BS4346 all to PN10, OD 50mm, laid in trench with all necessary fittings and,backfilled as detailed in the tech. specs; to the following depths</t>
  </si>
  <si>
    <t>HDPE pressure pipes to BS3505, with flexible joints to BS4346 all to PN10, OD 40mm, laid in trench with all necessary fittings and, backfilled as detailed in the tech. specs; to the following depths</t>
  </si>
  <si>
    <t>Excavation in pipe trenches in the following materials</t>
  </si>
  <si>
    <t>Extra Over; In rock</t>
  </si>
  <si>
    <t>All flanged GI tee to BS 4346, flanges to BS 4504 ,all to PN16 and of the following sizes</t>
  </si>
  <si>
    <t>J521.1</t>
  </si>
  <si>
    <t>ND110mm</t>
  </si>
  <si>
    <t>J521.2</t>
  </si>
  <si>
    <t>ND75mm</t>
  </si>
  <si>
    <t>J521.3</t>
  </si>
  <si>
    <t>ND50mm</t>
  </si>
  <si>
    <t>All flanged concentric taper to BS4772, flanges to BS4504 all to PN10, cement mortar lined, and of the following sizes</t>
  </si>
  <si>
    <t>J331.1</t>
  </si>
  <si>
    <t>ND110x50</t>
  </si>
  <si>
    <t>J331.2</t>
  </si>
  <si>
    <t>ND110x32</t>
  </si>
  <si>
    <t>J331.3</t>
  </si>
  <si>
    <t>ND110x75</t>
  </si>
  <si>
    <t>J331.4</t>
  </si>
  <si>
    <t>ND50x40</t>
  </si>
  <si>
    <t>J331.5</t>
  </si>
  <si>
    <t>ND75x50</t>
  </si>
  <si>
    <t>J331.6</t>
  </si>
  <si>
    <t>ND75X40</t>
  </si>
  <si>
    <t>Flanged Adaptor to fit PE pipes to ISO 4427 Spigot</t>
  </si>
  <si>
    <t>J451.1</t>
  </si>
  <si>
    <t>OD90mm</t>
  </si>
  <si>
    <t>J451.2</t>
  </si>
  <si>
    <t>OD63mm</t>
  </si>
  <si>
    <t>J451.3</t>
  </si>
  <si>
    <t>OD40mm</t>
  </si>
  <si>
    <t>J451.4</t>
  </si>
  <si>
    <t>OD50mm</t>
  </si>
  <si>
    <t>CI compression Adapter</t>
  </si>
  <si>
    <t>All HDPE flanged tee to BS 4346, flanges to BS 4504 ,all to PN16 and of the following sizes</t>
  </si>
  <si>
    <t>J621.3</t>
  </si>
  <si>
    <t>63/50 mm ND</t>
  </si>
  <si>
    <t>HDPE bends with push-fit joint for use with HDPE pipes, to ISO 2531, all to PN 16, and of the following sizes</t>
  </si>
  <si>
    <t>J612.1</t>
  </si>
  <si>
    <r>
      <t>90 mm OD all socketed 90</t>
    </r>
    <r>
      <rPr>
        <vertAlign val="superscript"/>
        <sz val="11"/>
        <color indexed="8"/>
        <rFont val="Bookman Old Style"/>
        <family val="1"/>
      </rPr>
      <t>0</t>
    </r>
    <r>
      <rPr>
        <sz val="11"/>
        <color indexed="8"/>
        <rFont val="Bookman Old Style"/>
        <family val="1"/>
      </rPr>
      <t xml:space="preserve"> bend</t>
    </r>
  </si>
  <si>
    <t>J612.2</t>
  </si>
  <si>
    <r>
      <t>50 mm OD all socketed 90</t>
    </r>
    <r>
      <rPr>
        <vertAlign val="superscript"/>
        <sz val="11"/>
        <color indexed="8"/>
        <rFont val="Bookman Old Style"/>
        <family val="1"/>
      </rPr>
      <t>0</t>
    </r>
    <r>
      <rPr>
        <sz val="11"/>
        <color indexed="8"/>
        <rFont val="Bookman Old Style"/>
        <family val="1"/>
      </rPr>
      <t xml:space="preserve"> bend</t>
    </r>
  </si>
  <si>
    <t>End caps</t>
  </si>
  <si>
    <t>Compression HDPE end caps to fit HDPE spigots, to ISO 161 and to PN 16 of the following spigot sizes</t>
  </si>
  <si>
    <t>J691.1</t>
  </si>
  <si>
    <t xml:space="preserve">90 mm OD </t>
  </si>
  <si>
    <t>J691.2</t>
  </si>
  <si>
    <t>63mmOD</t>
  </si>
  <si>
    <t>J691.3</t>
  </si>
  <si>
    <t>50 mm OD</t>
  </si>
  <si>
    <t>J691.4</t>
  </si>
  <si>
    <t>40mm OD</t>
  </si>
  <si>
    <t>J691.5</t>
  </si>
  <si>
    <t>32mm OD</t>
  </si>
  <si>
    <t>All flanged CI gate valves to BS 5150, flanges to BS 4505, all to PN 16 for operation by tee key, with extension spindle not exceeding 1.5 metres long, and of the following sizes</t>
  </si>
  <si>
    <t>J811.2</t>
  </si>
  <si>
    <t xml:space="preserve">50 mm ND </t>
  </si>
  <si>
    <t>Flanged anti shock, anti surge double air valve, 40 mm ND, as specified, flanges to ISO 2441, complete with isolating gate valve to ISO 7259, flange on socket tee, thrust blocks, distance pieces, all to PN 16, as specified and all fittings necessary to make the connection complete; for the following pipe sizes</t>
  </si>
  <si>
    <t>J862.2</t>
  </si>
  <si>
    <t>Type 1 Washout as specified in the drawings, complete with tee, adaptors, drainage pipes, gate valve, flap valve, thrust blocks, and all other fittings necessary to make the complete installation on pipes of the following sizes; all to PN16</t>
  </si>
  <si>
    <t>J912.1</t>
  </si>
  <si>
    <t>J911.2</t>
  </si>
  <si>
    <t xml:space="preserve">Pressure release valve </t>
  </si>
  <si>
    <t>K232</t>
  </si>
  <si>
    <t xml:space="preserve">Supply, install, and commission a complete central pressure-reducing valve (PRV) assembly on mainline pipeline, comprising: One (1) pilot-operated pressure-reducing valve, DN80 (3") or DN100 (4") (e.g., Cla-Val 90-01, Singer PR-160, BERMAD 720 or approved equivalent), rated for inlet pressure up to 6 bar and adjustable outlet pressure 1.5–3 bars;.Two (2) isolation valves (inlet and outlet), resilient-seated, same diameter as PRV;One (1) bypass line with manual gate/globe valve; Two (2) pressure gauges, glycerin-filled, 100 mm dial, range 0–10 bar (inlet and outlet),All associated fittings (flanges, reducers, couplings); Concrete valve chamber or MANHOLE with lockable cover and drain provision;Piping supports and base slab;Testing, pressure setting, and commissioning
All to be done according to the drawings and specifications, complete in all respects.
</t>
  </si>
  <si>
    <t>Manholes</t>
  </si>
  <si>
    <t>Construct a 1x1m manhole using Hard burnt clay bricks to BS 3921(3.5N/mm² compressive strength) bedded and jointed in cement and sand(1:3) mortar, including 1:4 cement plaster to both faces complete, covered with a reinforced concrete slab, including all earthwork, building work and concrete works, as protection to below ground installation.  Rate to include the cost of installation of asleeve pipe at wall crossing.</t>
  </si>
  <si>
    <t>K684</t>
  </si>
  <si>
    <t>Anchor blocks for UPVC Pressure pipes OD 110mm PN10</t>
  </si>
  <si>
    <t>Marker Posts</t>
  </si>
  <si>
    <t>Marker posts for pipes @ 200M spacing</t>
  </si>
  <si>
    <t>L731</t>
  </si>
  <si>
    <t>Collection, Page M-W-6/1</t>
  </si>
  <si>
    <t>Collection, Page M-W-6/2</t>
  </si>
  <si>
    <t>Collection, Page M-W-6/3</t>
  </si>
  <si>
    <t>Collection, Page M-W-6/4</t>
  </si>
  <si>
    <t>D100</t>
  </si>
  <si>
    <t>General site clearance for pipe route</t>
  </si>
  <si>
    <t>PIPEWORK-PIPES</t>
  </si>
  <si>
    <t>Allow for Plastic Pressure Pipes- Distribution</t>
  </si>
  <si>
    <t>HDPE pressure pipes to BS 3505, include unions / sockets, all to PN 16, OD 40 mm,  laid in trench to the following depths</t>
  </si>
  <si>
    <t>I711.1</t>
  </si>
  <si>
    <t>HDPE pressure pipes to BS 3505, include unions / sockets, all to PN 16, OD 32 mm,  laid in trench to the following depths</t>
  </si>
  <si>
    <t>I711.2</t>
  </si>
  <si>
    <t>HDPE pressure pipes to BS 3505, include unions / sockets, all to PN 16, OD 25 mm,  laid in trench to the following depths</t>
  </si>
  <si>
    <t>I711.3</t>
  </si>
  <si>
    <t>Make a connection for OD 40 HDPE, complete as in drawings, inclusive of excavation, backfill, fittings (A DN 40 branched Tee with  body sizes as below, Flanged adaptors, Gate valves, thrust blocks, surface box etc)  for connection to  the distribution main of HDPE  pipes for the following main sizes and maximum pressure rating of PN16</t>
  </si>
  <si>
    <t>J791.1</t>
  </si>
  <si>
    <t>OD 63mm</t>
  </si>
  <si>
    <t>J791.2</t>
  </si>
  <si>
    <t>OD 50mm</t>
  </si>
  <si>
    <t>Make a connection for OD32HDPE, complete as in drawings, inclusive of excavation, backfill, fittings (A DN 32 branched Tee with  body sizes as below, Flanged adaptors, Gate valves, thrust blocks, surface box etc)  for connection to  the distribution main of HDPE  pipes for the following main sizes and maximum pressure rating of PN16</t>
  </si>
  <si>
    <t>OD 90mm</t>
  </si>
  <si>
    <t>J791.3</t>
  </si>
  <si>
    <t>J791.4</t>
  </si>
  <si>
    <t>OD 40mm</t>
  </si>
  <si>
    <t>Make a connection for OD25HDPE, complete as in drawings, inclusive of excavation, backfill, fittings (A DN 25 branched Tee with  body sizes as below, Flanged adaptors, Gate valves, thrust blocks, surface box etc)  for connection to  the distribution main of HDPE  pipes for the following main sizes and maximum pressure rating of PN16</t>
  </si>
  <si>
    <t>MANHOLES</t>
  </si>
  <si>
    <t>L999.1</t>
  </si>
  <si>
    <t xml:space="preserve">Construct a 1x1m manhole using Hard burnt clay bricks to BS 3921(3.5N/mm² compressive strength) bedded and jointed in cement and sand(1:3) mortar, including 1:4 cement plaster to both faces complete, covered with a reinforced concrete slab, including all earthwork, building work, concrete works, plumbing,  all relevant fitings all to 32mmOD; brass stop cock, domestic water meter, all to PN 10 and pipe sleeves at wall crossing. The pipe outlet must be plugged awaiting connection to a prepaid meter system. </t>
  </si>
  <si>
    <t>Unlined open channels  crossings for pipes of the following sizes</t>
  </si>
  <si>
    <t>Breaking up, temporary and permanent reinstatement of murram roads for the following pipe sizes</t>
  </si>
  <si>
    <t>K731</t>
  </si>
  <si>
    <t>Pipe surrounds, of selected excavated granular material, for the following pipe sizes</t>
  </si>
  <si>
    <t>Pipe surrounds, of imported granular material, for the following pipe sizes</t>
  </si>
  <si>
    <t>Pipe surrounds,  of mass concrete , for the following pipe sizes</t>
  </si>
  <si>
    <t>Collection, Page M-W-7/1</t>
  </si>
  <si>
    <t>Collection, Page M-W-7/2</t>
  </si>
  <si>
    <t>Collection, Page M-W-7/3</t>
  </si>
  <si>
    <t>DESCRIPTION:</t>
  </si>
  <si>
    <t>Public Stand Posts</t>
  </si>
  <si>
    <t>Construct a three faucet Stand Post complete as in drawing including all earthwork, building work, concrete works, plumbing, drains and soak pit, all relevant fittings; galvanized iron pipe and fittings, brass stop cock, lockable steel meter protection box, taps and domestic water meter, raising meter above ground, GI/HDPE connection, all to PN 16  (service line measured separately under items I712)</t>
  </si>
  <si>
    <t>K-K-W-10.1</t>
  </si>
  <si>
    <t>ND 20 mm (3/4")</t>
  </si>
  <si>
    <t>Private Promotional Connections</t>
  </si>
  <si>
    <t>K-K-W-10.2</t>
  </si>
  <si>
    <t>Allow for promotional connections,30m  OD 12mm pipe from the service line, with all the pipe fittings including a water meter, lockable steem meter protection box, among others all to PN 16</t>
  </si>
  <si>
    <t>Note:</t>
  </si>
  <si>
    <t>All fittings are to be approved by the Engineer.</t>
  </si>
  <si>
    <t>MECHANICAL WORKS</t>
  </si>
  <si>
    <t>Supply and complete installation of all items as specified and as directed by the Engineer</t>
  </si>
  <si>
    <t>ME 1.1</t>
  </si>
  <si>
    <t>Borehole Pumps</t>
  </si>
  <si>
    <t>ME 1.1.1</t>
  </si>
  <si>
    <r>
      <rPr>
        <sz val="11"/>
        <color rgb="FF000000"/>
        <rFont val="Bookman Old Style"/>
      </rPr>
      <t xml:space="preserve">Electric multistage centrifigual submersible borehole pumpset, preferable Lorentz pump as </t>
    </r>
    <r>
      <rPr>
        <b/>
        <sz val="10"/>
        <color rgb="FF000000"/>
        <rFont val="Arial Narrow"/>
      </rPr>
      <t xml:space="preserve">PSk3-15 C-SJ17-18 , Rp 6"  </t>
    </r>
    <r>
      <rPr>
        <sz val="10"/>
        <color rgb="FF000000"/>
        <rFont val="Arial Narrow"/>
      </rPr>
      <t xml:space="preserve">Pumpset </t>
    </r>
    <r>
      <rPr>
        <b/>
        <sz val="10"/>
        <color rgb="FF000000"/>
        <rFont val="Arial Narrow"/>
      </rPr>
      <t xml:space="preserve">Q = 13/hr(Max.), H = 133m (Actual/Max.) </t>
    </r>
    <r>
      <rPr>
        <sz val="10"/>
        <color rgb="FF000000"/>
        <rFont val="Arial Narrow"/>
      </rPr>
      <t>total head, with controller</t>
    </r>
    <r>
      <rPr>
        <b/>
        <sz val="10"/>
        <color rgb="FF000000"/>
        <rFont val="Arial Narrow"/>
      </rPr>
      <t xml:space="preserve"> PSk3-7, Max. power of  8.3 kW, input Voltage of max. 850 V </t>
    </r>
    <r>
      <rPr>
        <sz val="10"/>
        <color rgb="FF000000"/>
        <rFont val="Arial Narrow"/>
      </rPr>
      <t>with a high efficiency 3-phase AC Drive Brushless Motor; Model Lorentz</t>
    </r>
    <r>
      <rPr>
        <b/>
        <sz val="10"/>
        <color rgb="FF000000"/>
        <rFont val="Arial Narrow"/>
      </rPr>
      <t xml:space="preserve"> Motor AC DRIVE SUB 6" 11kW, rated Power 8.3kW and 50m of 4 mm² 3-phase cable for power and 1-phase cable for ground. (</t>
    </r>
    <r>
      <rPr>
        <b/>
        <i/>
        <sz val="10"/>
        <color rgb="FF000000"/>
        <rFont val="Arial Narrow"/>
      </rPr>
      <t xml:space="preserve">ref the PV Simulation report attached) </t>
    </r>
  </si>
  <si>
    <t>No.</t>
  </si>
  <si>
    <t>ME 1.1.2</t>
  </si>
  <si>
    <t>Surge protectors2 (See details in PV &amp; Pump sizing report attached)</t>
  </si>
  <si>
    <t>ME 1.1.3</t>
  </si>
  <si>
    <t>Well Probe V2 ( see details in PV &amp; Pump Sizing  report attached)</t>
  </si>
  <si>
    <t>ME 1.1.4</t>
  </si>
  <si>
    <t>Make provisions, supply and install a Liquid Pressure sensor, LSP - 1000, Pressure gauge 0 to 10bars Installed along the rising main.( see details in PV &amp; Pump Sizing  report attached)</t>
  </si>
  <si>
    <t>ME 1.1.5</t>
  </si>
  <si>
    <t>Make provisions, supply and install a pressure switch: 1 to 5 bar, in the water storage tank. ( see details in PV &amp; Pump Sizing  report attached)</t>
  </si>
  <si>
    <t>ME 1.1.6</t>
  </si>
  <si>
    <t>Assortment of electrical cables, interconnects, concrete nails &amp; screws and accessories for complete system wiring, including where necessary, underground cables, wired in full conduit technique; supplied and installed to specifications.</t>
  </si>
  <si>
    <t>ME 1.1.7</t>
  </si>
  <si>
    <t>PV Disconnect 400-50- 3 - S box connection with DC Disconnect Switch and Lightning surge protection with maximum voltage of 1000V and maximum current of 50A, See details in PV and Pump Sizing report</t>
  </si>
  <si>
    <t>ME 1.1.8</t>
  </si>
  <si>
    <t>Motor cable (water resistent Cable), 6 mm²</t>
  </si>
  <si>
    <t>ME 1.2</t>
  </si>
  <si>
    <t>Manufacturer's recommended spares for 3 years operation of pump</t>
  </si>
  <si>
    <t>set</t>
  </si>
  <si>
    <t>Solar Modules</t>
  </si>
  <si>
    <t>Supply and installation of 330W norminal panel rating Solar Panels(Modules) 21.4KW nominal array rating, 11kW power rating,  including metallic support frame, cables, HDPE drop pipes, cover plates, clips, earthing protection, all accessories complete to Engineer's approval for the borehole pumping system and lighting for the pumphouse</t>
  </si>
  <si>
    <t>Wp</t>
  </si>
  <si>
    <t>ME 1.2.1</t>
  </si>
  <si>
    <t>11kW AC/DC Inverter and AC motor controller with 3phase x 415v output at 98% efficiency with hybrid capability of DC solar AC input. Input voltage upto 850vdc, 415VAC-variable speed drive with MPPT technology, 50Hz (Variable speed, +5hz selectable speed increase), with surge protection, overload, underload, pump dry-run and full-tank shutoff protection; shall be non-programmable by human-operator. Enclosure class: IP65 with no access for rodents,insects or lizards.</t>
  </si>
  <si>
    <t>ME 1.3</t>
  </si>
  <si>
    <t>Inline Doser</t>
  </si>
  <si>
    <t>ME 1.3.1</t>
  </si>
  <si>
    <r>
      <rPr>
        <sz val="11"/>
        <color rgb="FF000000"/>
        <rFont val="Bookman Old Style"/>
      </rPr>
      <t>Supply and Install the KLORMAN inline chlorination Equipment approved by the Engineer including all inlet, outlet, drain, venturi, overflow and interconnection connection pipes to solution tank (PVC, 1") with valves and all accessories with a minimum capacity of 10-60m</t>
    </r>
    <r>
      <rPr>
        <vertAlign val="superscript"/>
        <sz val="11"/>
        <color rgb="FF000000"/>
        <rFont val="Bookman Old Style"/>
      </rPr>
      <t>3</t>
    </r>
    <r>
      <rPr>
        <sz val="11"/>
        <color rgb="FF000000"/>
        <rFont val="Bookman Old Style"/>
      </rPr>
      <t>/hr</t>
    </r>
  </si>
  <si>
    <t>ME 1.3.2</t>
  </si>
  <si>
    <t>Construct  a 200mm thick meter chamber, 1500x1000mm using concrete blocks to protect the chlorination equipment, with a precast reinforced concrete cover raising above the ground level by 300mm including all earthwork, placing of concrete works. Provide a 110mmOD PVC pipe as top sleeve to protect the pipes at wall crossing with the chamber. The chamber cover should be finished smooth.</t>
  </si>
  <si>
    <t>ELECTRICAL WORKS</t>
  </si>
  <si>
    <t>Borehole Pump  House</t>
  </si>
  <si>
    <t>EE 1.1</t>
  </si>
  <si>
    <t>Lighting and Small Power</t>
  </si>
  <si>
    <t>EE 1.1.1</t>
  </si>
  <si>
    <r>
      <t>Lighting points wired by 3 x 2.5mm</t>
    </r>
    <r>
      <rPr>
        <vertAlign val="superscript"/>
        <sz val="11"/>
        <rFont val="Bookman Old Style"/>
        <family val="1"/>
      </rPr>
      <t>2</t>
    </r>
    <r>
      <rPr>
        <sz val="11"/>
        <rFont val="Bookman Old Style"/>
        <family val="1"/>
      </rPr>
      <t xml:space="preserve"> SC PVC copper cables in 25mm heavy gauge PVC conduit  surface/concealed conduit with drops concealed in walls to switch positions complete with MK steel boxes complete with all accessories.</t>
    </r>
  </si>
  <si>
    <t xml:space="preserve"> No </t>
  </si>
  <si>
    <t>EE 1.1.2</t>
  </si>
  <si>
    <r>
      <t>Socket outlet points wired by 3 x 2.5mm</t>
    </r>
    <r>
      <rPr>
        <vertAlign val="superscript"/>
        <sz val="11"/>
        <rFont val="Bookman Old Style"/>
        <family val="1"/>
      </rPr>
      <t>2</t>
    </r>
    <r>
      <rPr>
        <sz val="11"/>
        <rFont val="Bookman Old Style"/>
        <family val="1"/>
      </rPr>
      <t xml:space="preserve"> SC PVC copper cables in 25mm heavy gauge steel surface conduit complete with all accessories including boxes.</t>
    </r>
  </si>
  <si>
    <t>EE 1.1.3</t>
  </si>
  <si>
    <t>Cast aluminium waterproof bulkhead with 70W HPS lamp and polycarbonate bowl retained by tamper resistant fixings to IP44 as Pierlite or equal approved (Light Type S)</t>
  </si>
  <si>
    <t>EE 1.1.4</t>
  </si>
  <si>
    <t>T5 1x28W,1200mm, surface fluorescent luminaire for 28W T5 linear fluorescent lamps weather proof and corrosion resistant, with electronic control gear, as PIERLITE 1x28W T5 or equal approved. (Light Type F1)</t>
  </si>
  <si>
    <t>EE 1.1.5</t>
  </si>
  <si>
    <t>100A 4 way TPN MCCB wall mounted recessed Distribution Board, complete with integral isolator, MCCBs, RCCBs, and all accessories, as L &amp; T or equal approved.</t>
  </si>
  <si>
    <t>EE 1.1.6</t>
  </si>
  <si>
    <t>13A 2gang 3pin metal clad switched socket outlets complete with all accessories.</t>
  </si>
  <si>
    <t>EE 1.1.7</t>
  </si>
  <si>
    <t>6A 2gang metal clad wall switch for lights complete with all accessories.</t>
  </si>
  <si>
    <t>EE 1.1.8</t>
  </si>
  <si>
    <t>High quality 800W Electronic inverter rated at 12V, input voltage, output voltage 240V, complete with charge controler 50-80Amps; installation to the approval of the supervising Engineer</t>
  </si>
  <si>
    <t>Item</t>
  </si>
  <si>
    <t>EE 1.1.9</t>
  </si>
  <si>
    <t>Supply and install mounted on the roof, 2 solar pannels each of 150W, 12v</t>
  </si>
  <si>
    <t>EE 1.1.10</t>
  </si>
  <si>
    <t>Supply and install solar batteries each of 100mAhr of 12V, well mounted on a stand raised 30cm above the floor, in the pump House</t>
  </si>
  <si>
    <t>EE 2</t>
  </si>
  <si>
    <t>Earthing and Lightning Protection</t>
  </si>
  <si>
    <t>EE 2.1</t>
  </si>
  <si>
    <t>Copper tape of hard drawn high conductivity copper 3mm x 25mm cross section for horizontal and down conductors complete with fixing clips and all accessories as by FURSE or equal.</t>
  </si>
  <si>
    <t>M</t>
  </si>
  <si>
    <t>EE 2.2</t>
  </si>
  <si>
    <t>Air terminals 20x1200mm complete with tape adapters, spikes and all accessories by FURSE or equal.</t>
  </si>
  <si>
    <t>EE 2.3</t>
  </si>
  <si>
    <t>Test clamp complete as by FURSE or equal.</t>
  </si>
  <si>
    <t>EE 2.4</t>
  </si>
  <si>
    <t xml:space="preserve">Earth Electrodes 20x1200mm made from hard drawn copper or copper weld complete with cap, earth clamp, manhole and all accessories as made by FURSE or equal. </t>
  </si>
  <si>
    <t>EE 2.5</t>
  </si>
  <si>
    <t>General Earthing by 70mm2 stranded bare copper cable complete with all accessories.</t>
  </si>
  <si>
    <t>EE 2.6</t>
  </si>
  <si>
    <t>100KVA Electronic stabilizer rated at 400V, 50Hz 3 phase, input voltage +/-25%, output voltage +/-5%, complete with independent phase control, input/output isolators and bypass switch and all accessories as made by Orteo of Italy or equal approved.</t>
  </si>
  <si>
    <t>EE 2.7</t>
  </si>
  <si>
    <t>Motor Control Centre for boreholes incorporating main circuit breaker, starter, controls and protection for pump (HIGH/LOW pressure and dry running), under and overvoltage relay and single phasing relay, power monitor, hour, volt and Amp meters, and all accessories complete as in specifications</t>
  </si>
  <si>
    <t>EE 2.8</t>
  </si>
  <si>
    <t>Armoured cable 4corex10mm2 PVC/SWA/PVC laid in conduits from pump control panels to pumps complete</t>
  </si>
  <si>
    <t>EE 3</t>
  </si>
  <si>
    <t>Water Office and guard house</t>
  </si>
  <si>
    <t>EE 3.1</t>
  </si>
  <si>
    <t>EE 3.2</t>
  </si>
  <si>
    <t>Lighting points wired by 3 x 2.5mm2 SC PVC copper cables in 25mm heavy gauge PVC conduit  surface/concealed conduit with drops concealed in walls to switch positions complete with MK steel boxes complete with all accessories.</t>
  </si>
  <si>
    <t>EE 3.3</t>
  </si>
  <si>
    <t>Socket outlet points wired by 3 x 2.5mm2 SC PVC copper cables in 25mm heavy gauge steel surface conduit complete with all accessories including boxes; installed at water office and guard house.</t>
  </si>
  <si>
    <t>EE 3.4</t>
  </si>
  <si>
    <t>EE 3.5</t>
  </si>
  <si>
    <t>EE 3.6</t>
  </si>
  <si>
    <t>100A  4 way TPN MCCB wall mounted recessed Distribution Board, complete with integral isolator, MCCBs, RCCBs, and all accessories, as L &amp; T or equal approved.</t>
  </si>
  <si>
    <t>EE 3.7</t>
  </si>
  <si>
    <t>EE 3.8</t>
  </si>
  <si>
    <t>EE 3.9</t>
  </si>
  <si>
    <t>EE 3.10</t>
  </si>
  <si>
    <t>Supply and install, 2 solar pannels each of 150W, 12v, mounted and secured on the roof top.</t>
  </si>
  <si>
    <t>EE 3.11</t>
  </si>
  <si>
    <t>Supply and install solar batteries each of 100mAhr of 12V, well mounted on a stan raised 30cm above the floor, in the pump House</t>
  </si>
  <si>
    <t>EE 4.0</t>
  </si>
  <si>
    <t>EE 4.1</t>
  </si>
  <si>
    <t>EE 4.2</t>
  </si>
  <si>
    <t>EE 4.3</t>
  </si>
  <si>
    <t>EE 4.4</t>
  </si>
  <si>
    <t>EE 4.5</t>
  </si>
  <si>
    <t>General Earthing by 70mm2 stranded bare copper cable complete with all accessories and earthing marterial to quantites approved by the supervising Engineer.</t>
  </si>
  <si>
    <t>EE 4.6</t>
  </si>
  <si>
    <t>63A TPN IP65 Isolator.</t>
  </si>
  <si>
    <t>EE 4.7</t>
  </si>
  <si>
    <t>100A TPN IP65 Isolator.</t>
  </si>
  <si>
    <t>EE 5.0</t>
  </si>
  <si>
    <t xml:space="preserve">Power Supply to Water Office </t>
  </si>
  <si>
    <t>EE 5.1</t>
  </si>
  <si>
    <t>Allow a Provisional Sum for Utility connection from nearby UMEME  supply to distribution boards</t>
  </si>
  <si>
    <t>EE 5.2</t>
  </si>
  <si>
    <t>Allow for profit and overheads on above.</t>
  </si>
  <si>
    <t>EE 5.3</t>
  </si>
  <si>
    <t>Lockable Meter Box to UMEME approval (400x600x200mm) in 2mm MS Sheets complete with cutouts and all accessories</t>
  </si>
  <si>
    <t>Power Supply</t>
  </si>
  <si>
    <t>EE 6.0</t>
  </si>
  <si>
    <t>Electrical Power Supply</t>
  </si>
  <si>
    <t>EE 6.1</t>
  </si>
  <si>
    <t>Transformer &amp; 11KV Switchgear</t>
  </si>
  <si>
    <t>EE 6.2</t>
  </si>
  <si>
    <t>500KVA, 3phase, 11KV/433V Dyn11, 50Hz oil filled indoor, ground mounted transformer, conservator tank with silica gel breather, Temperature gauge, off-load tap changer, explosion vent,  and additional neutral for grounding, and all accessories all to comply with UMEME Standards.</t>
  </si>
  <si>
    <t>EE 6.3</t>
  </si>
  <si>
    <t>Allow a Provisional Sum for Utility connections at 50KV and metering unit.</t>
  </si>
  <si>
    <t>Solar Power Unit</t>
  </si>
  <si>
    <t>1.Lorentz PV as LC325-P72 High-efficiency PV, Polycrystalline or monocrystalline solar panels,  @325Wp, 8.84Imp, 37.3 Vmp, See details in PV and Pump Sizing Report attached OR
2. Soleil power solar panels monocrystalline or Polycrystalline of Module of similar wattage.</t>
  </si>
  <si>
    <t>EE 6.4</t>
  </si>
  <si>
    <t>EE 6.6</t>
  </si>
  <si>
    <t>PV Protect 1000-125 Surge protective device for PV systems with maximum voltage of 1000V and maximum current of 125A, See details in PV and Pump Sizing report</t>
  </si>
  <si>
    <t>Solar PV Mounting Structure</t>
  </si>
  <si>
    <t>EE 6.7</t>
  </si>
  <si>
    <t>Solar Array mounting frame made from galvanised rust-free/resistant steel metal supported by galvanised steel pipes/angle sections onto a reinforced concrete base constructed to specifications. Special bolts and nuts with arren-keys shall be supplied for fastening modules, enhanced for theft-proof or spot welded, earthing protection, all accessories complete to Engineer's approval - inclusive of casting of concrete pads - Ref drawing attached.</t>
  </si>
  <si>
    <t>item</t>
  </si>
  <si>
    <t>Water Monitoring system</t>
  </si>
  <si>
    <t>EE 6.8</t>
  </si>
  <si>
    <t>Lorentz Bulk Meter, WP Water meter DN50mm, See details in the PV &amp; Pump Sizing report attached.</t>
  </si>
  <si>
    <t>EE 6.9</t>
  </si>
  <si>
    <t>PS Communicator 3G, Lorentz</t>
  </si>
  <si>
    <t>EE 6.10</t>
  </si>
  <si>
    <t>Solar Pannel LC 20Wp, Lorentz</t>
  </si>
  <si>
    <t>EE 6.11</t>
  </si>
  <si>
    <t>12V AGM Lead acid Battery, Min Capacity 5Ah(Lorentz)</t>
  </si>
  <si>
    <t>EE 6.12</t>
  </si>
  <si>
    <t>Liquid Level Sensor (0-60m)</t>
  </si>
  <si>
    <t>EE 6.13</t>
  </si>
  <si>
    <t>Subscription 1/5 years</t>
  </si>
  <si>
    <t>EE 6.14</t>
  </si>
  <si>
    <t>Weld and fix as directed in the drawings, 1000x700mm metal casement out of 1.5mm thick GMS plate painted in three layers to the satisfaction of the supervising Engineer, to house the PS communicator, PV disconnect, Controller and PV Protect.</t>
  </si>
  <si>
    <t>EE 6.15</t>
  </si>
  <si>
    <t>Supply and install metallic support frame, cables, HDPE drop pipes, cover plates, clips, earthing protection, all accessories complete to Engineer's approval</t>
  </si>
  <si>
    <t>Solar Invertor</t>
  </si>
  <si>
    <t>EE 6.16</t>
  </si>
  <si>
    <t>A 50kVA/360V star online solar PCU solar inverter with multiple point trackers, a wide input voltage range, an integrated data logger as well as RS485/Wi-Fi interface. Model: UTL 50GT, with Max. DC power; 65kW,  1000V Max DC Voltage/Nominal DC voltage, 3No. MPP Trackers with 4 strings each, 36A Max. input currrent per MPP tracker, 50kW Nominal AC Output Power</t>
  </si>
  <si>
    <t>Hydroelectricity</t>
  </si>
  <si>
    <t>Lighting system, overhead 3-phase powerline extension, lightening protection, etc.  and preparation of  general arrangement schematics and wiring diagrams for the pump controls and instrumentation panel, cable schedule instrument loop diagrams and cable termination schedules for the approval of the Engineer</t>
  </si>
  <si>
    <t xml:space="preserve">Supply, installation, testing and commissioning of overhead medium voltage 33kV power line from existing UMEME power line to the pump house inclusive of supply, installation, testing and commissioning of an appropriate transformer </t>
  </si>
  <si>
    <t>Allow for profits and overheads on Item No.EE 1.3.5 &amp; ME 1.3.6</t>
  </si>
  <si>
    <t>EE 6.17</t>
  </si>
  <si>
    <r>
      <t>Supply and install Solar powered Lighting system complete, with light unit on 6m-GI poles to the approval of the Engineer (at the intake and reservior).</t>
    </r>
    <r>
      <rPr>
        <b/>
        <sz val="10"/>
        <color indexed="8"/>
        <rFont val="Arial Narrow"/>
        <family val="2"/>
      </rPr>
      <t xml:space="preserve"> </t>
    </r>
  </si>
  <si>
    <t>SB 1.0</t>
  </si>
  <si>
    <t>Permanent Signboard for visibility</t>
  </si>
  <si>
    <t>SB 1.1</t>
  </si>
  <si>
    <t>Design, fabricate, deliver and install the permanent project visibility signboard at locations identified by the client at both the reservior and intake stations. The information on the board to be provided by the client and all implementation of technical work as per the drawings.</t>
  </si>
  <si>
    <t>Collection, Page M-W-9/1</t>
  </si>
  <si>
    <t>Collection, Page M-W-9/2</t>
  </si>
  <si>
    <t>Collection, Page M-W-9/3</t>
  </si>
  <si>
    <t>Collection, Page M-W-9/4</t>
  </si>
  <si>
    <t>Collection, Page M-W-9/5</t>
  </si>
  <si>
    <t>Collection, Page M-W-9/6</t>
  </si>
  <si>
    <t>GOAL-UGANDA</t>
  </si>
  <si>
    <t>DESCRIPTION: GUARD AND PUMP ATTENDANT HOUSE</t>
  </si>
  <si>
    <t>M.W.1</t>
  </si>
  <si>
    <t xml:space="preserve">General site clearance </t>
  </si>
  <si>
    <t>M.W.2</t>
  </si>
  <si>
    <t>Ordinary Soil</t>
  </si>
  <si>
    <t>Excavation for foundations in all materials including rock or artificial hard material, commencing surface is the stripped ground level and deposit in heaps at an appropriate place 300m away from site</t>
  </si>
  <si>
    <t>M.W.3</t>
  </si>
  <si>
    <t>M.W.4</t>
  </si>
  <si>
    <t>M.W.5</t>
  </si>
  <si>
    <t>M.W.6</t>
  </si>
  <si>
    <t>Selected imported granular material other than topsoil, rock or artificial hard material to building area and compacted to 98% MOD AASHTO</t>
  </si>
  <si>
    <t>M.W.7</t>
  </si>
  <si>
    <t>M.W.8</t>
  </si>
  <si>
    <t>IN-SITU CONCRETE</t>
  </si>
  <si>
    <t>M.W.9</t>
  </si>
  <si>
    <t>Grade C25</t>
  </si>
  <si>
    <t>Designed mix, grade C25 concrete, to BS 5328, with ordinary portland cement to BS 12, aggregate to BS882, for the following aggregate sizes</t>
  </si>
  <si>
    <t>M.W.10</t>
  </si>
  <si>
    <t>Placing mass concrete, for strip foundations, grade C30, of the following thickness</t>
  </si>
  <si>
    <t>M.W.11</t>
  </si>
  <si>
    <t>Thickness 200mm</t>
  </si>
  <si>
    <t>Placing reinforced concrete grade C25, for floor slab and steps of the following thickness</t>
  </si>
  <si>
    <t>M.W.12</t>
  </si>
  <si>
    <t>To oversite slabs of thickness 100mm</t>
  </si>
  <si>
    <t>To Suspended slab of thickness 150mm</t>
  </si>
  <si>
    <t xml:space="preserve">To Stair case </t>
  </si>
  <si>
    <t xml:space="preserve">To Suspended slab of thickness 100mm for the waterborne toilet </t>
  </si>
  <si>
    <t>M.W.13</t>
  </si>
  <si>
    <t>Plane fair finish horizontal formwork of the following width</t>
  </si>
  <si>
    <t>M.W.14</t>
  </si>
  <si>
    <t>Width: 0.4-1.22m</t>
  </si>
  <si>
    <t>M.W.15</t>
  </si>
  <si>
    <t>Width: 0.4-1.22m; to sides of the ring beam</t>
  </si>
  <si>
    <t>High yield ribbed bars to BS4449  and of the following sizes</t>
  </si>
  <si>
    <t>M.W.16</t>
  </si>
  <si>
    <t>12mm bars at 200mm spacing c/c to 150mm thick suspended slab  - allow for binding of rebars / slab</t>
  </si>
  <si>
    <t>M.W.17</t>
  </si>
  <si>
    <t>M.W.18</t>
  </si>
  <si>
    <t>Class U2 wood float finish to top of the 02 slabs</t>
  </si>
  <si>
    <t>BRICKWORK, BLOCKWORK, AND MASONRY</t>
  </si>
  <si>
    <t>Foundation Plinth Wall</t>
  </si>
  <si>
    <t>Hard Burnt clay bricks to BS3921 (3.5N/mm² Compressive strength) bedded and jointed in 1:3 Cement Sand mortar mix.</t>
  </si>
  <si>
    <t>230mm thick</t>
  </si>
  <si>
    <t>Superstructural  walls</t>
  </si>
  <si>
    <t>Hard Burnt clay bricks to BS3921 (3.5N/mm² Compressive strength) bedded and  jointed with ordinary 1:4 cement mortar, hoop irons every three courses, for walls of the following thickness</t>
  </si>
  <si>
    <t>230mm thick wall</t>
  </si>
  <si>
    <t>150mm think wall</t>
  </si>
  <si>
    <t>M.W.19</t>
  </si>
  <si>
    <t>M.W.20</t>
  </si>
  <si>
    <t>150 - 230 mm thick</t>
  </si>
  <si>
    <t>M.W.21</t>
  </si>
  <si>
    <t>Ditto but dwarf walls to sofit of suspended 02 slabs and extending to support steel solar heater.</t>
  </si>
  <si>
    <t>M.W.22</t>
  </si>
  <si>
    <r>
      <t xml:space="preserve">Apply rough cast to external wall surfaces </t>
    </r>
    <r>
      <rPr>
        <b/>
        <sz val="11"/>
        <rFont val="Bookman Old Style"/>
        <family val="1"/>
      </rPr>
      <t>inclined at an angle exceeding 60 degrees</t>
    </r>
    <r>
      <rPr>
        <sz val="11"/>
        <rFont val="Bookman Old Style"/>
        <family val="1"/>
      </rPr>
      <t xml:space="preserve"> to the horizontal in 1:3 ordinary cement mortar to the Engineer's satisfaction </t>
    </r>
  </si>
  <si>
    <t>M.W.23</t>
  </si>
  <si>
    <r>
      <t xml:space="preserve">Surfaces to internal walls </t>
    </r>
    <r>
      <rPr>
        <b/>
        <sz val="11"/>
        <rFont val="Bookman Old Style"/>
        <family val="1"/>
      </rPr>
      <t>inclined at an angle exceeding 60 degrees to the horizontal in ordinary</t>
    </r>
    <r>
      <rPr>
        <sz val="11"/>
        <rFont val="Bookman Old Style"/>
        <family val="1"/>
      </rPr>
      <t xml:space="preserve"> with 1:3 cement mortar</t>
    </r>
  </si>
  <si>
    <t>M.W.24</t>
  </si>
  <si>
    <r>
      <t xml:space="preserve">Upper surfaces of fascia board </t>
    </r>
    <r>
      <rPr>
        <b/>
        <sz val="11"/>
        <rFont val="Bookman Old Style"/>
        <family val="1"/>
      </rPr>
      <t>inclined at an angle not exceeding 30 degrees to the horizontal</t>
    </r>
  </si>
  <si>
    <t>External quality weather guard paint two coats, to the following smooth concrete surfaces; include surface preparation as specified</t>
  </si>
  <si>
    <t>M.W.25</t>
  </si>
  <si>
    <t>M.W.26</t>
  </si>
  <si>
    <t>M.W.27</t>
  </si>
  <si>
    <t>Construct roofing, complete as in the drawings and as specified; include tie beams, purlins, rafters, struts, wall plate, fascia board and all roofing timber, gauge 28 prepainted GCI sheeting and ridges, and 112mm uPVC rain water guttering and DN 80 drainage pipes to the Engineer's satisfaction.</t>
  </si>
  <si>
    <t>M.W.28</t>
  </si>
  <si>
    <t>Construct 100mm solid reinforced concrete (25) slab complete as in the drawings to the Engineer's satisfaction.</t>
  </si>
  <si>
    <t>M.W.29</t>
  </si>
  <si>
    <t>Supply and install expanded metal and plastered ceiling nailed to brandering made from sawn treated Cyprus or other similar grade and approved timber in roof structure; complete including 3 coats of matt emulsion paint and 600x600mm hardwood access trap door</t>
  </si>
  <si>
    <t>Supply and fix the following mild steel casement windows to the Engineers' details constructed from standard steel sections primed with red oxide paint, painted with three coats of high gloss paint; complete with all necessary iron mongery, plugging and fixing to head jamb and cill</t>
  </si>
  <si>
    <t>M.W.30</t>
  </si>
  <si>
    <t>Mild steel window overall size 1000 x 1100mm high complete with 4mm thick clear glass panes, and burglar proofing</t>
  </si>
  <si>
    <t>M.W.31</t>
  </si>
  <si>
    <t>Mild steel window overall size 600 x 600mm high complete with 4mm thick clear glass panes, and burglar proofing</t>
  </si>
  <si>
    <t>M.W.32</t>
  </si>
  <si>
    <t xml:space="preserve">Single leaf solid steel door, size 900 x 2100mm; complete </t>
  </si>
  <si>
    <t>Supply and fix approved solid hardwood with three coats of polyurethane varnish on general surfaces of door as described; 50mm two panel framed door comprising 50 x 100mm stiles, top, middle and bottom rails all grooved and with both panels filled with 30 x 100mm vertical tongued and grooved battens with rubber door stops, all iron mongery and locking arrangements of the following sizes</t>
  </si>
  <si>
    <t>M.W.33</t>
  </si>
  <si>
    <t>800mm x 2100mm (W x H)</t>
  </si>
  <si>
    <t>Building Finishes</t>
  </si>
  <si>
    <t>M.W.34</t>
  </si>
  <si>
    <t>Building finishes including, constructing 20x100mm high 1:3 cement-sand skirting, C20 concrete window cills, 700mm wide C20 concrete splash apron, complete to the specifications and as directed by the Engineer</t>
  </si>
  <si>
    <t>Plumbing and Drainage</t>
  </si>
  <si>
    <t>M.W.35</t>
  </si>
  <si>
    <r>
      <t xml:space="preserve">Supply and erect a </t>
    </r>
    <r>
      <rPr>
        <sz val="11"/>
        <color indexed="10"/>
        <rFont val="Bookman Old Style"/>
        <family val="1"/>
      </rPr>
      <t>250 litre (0.25m</t>
    </r>
    <r>
      <rPr>
        <vertAlign val="superscript"/>
        <sz val="11"/>
        <color indexed="10"/>
        <rFont val="Bookman Old Style"/>
        <family val="1"/>
      </rPr>
      <t>3</t>
    </r>
    <r>
      <rPr>
        <sz val="11"/>
        <color indexed="10"/>
        <rFont val="Bookman Old Style"/>
        <family val="1"/>
      </rPr>
      <t>)</t>
    </r>
    <r>
      <rPr>
        <sz val="11"/>
        <rFont val="Bookman Old Style"/>
        <family val="1"/>
      </rPr>
      <t xml:space="preserve"> Polyethylene tank as Polytank, elevated on top of the slab roof at 2.7 m above ground level with galvanised mild steel 80mm steel sectional painted access ladder, with all  water supply pipe work and HDPE/GI/PPR fittings, gate valves, ball float valve to </t>
    </r>
    <r>
      <rPr>
        <sz val="11"/>
        <color indexed="10"/>
        <rFont val="Bookman Old Style"/>
        <family val="1"/>
      </rPr>
      <t>OD32mm PN16</t>
    </r>
    <r>
      <rPr>
        <sz val="11"/>
        <rFont val="Bookman Old Style"/>
        <family val="1"/>
      </rPr>
      <t xml:space="preserve"> and pipework connection to toilet water system complete</t>
    </r>
  </si>
  <si>
    <t>M.W.36</t>
  </si>
  <si>
    <t>Allow for supply and installation of standard hand washing basin and standing pedestal(including chieseling, pipework and connections to the soak pit)</t>
  </si>
  <si>
    <t>M.W.37</t>
  </si>
  <si>
    <t>Supply materials and install water supply service pipe work from distribution main to overhead tank, include all HDPE/GI/PPR fittings, saddles, gate valves, adaptors, all accessories, all to PN 16; include processing water connection account with relevant water authority</t>
  </si>
  <si>
    <t>M.W.38</t>
  </si>
  <si>
    <t>Supply and install sanitary appliances for 1no water borne closet toilets (1no. squat type); drainage and plumbing pipework complete as in; Vitreous UK White glazed WC suite P trap pan, 10 litres vitreous UK water cistern with cover, plastic flushing pipe, Vitreous UK white glazed wash hand basins (1no.) with 1 no. 13mm diameter chromium plated pillar tap, 40mm waste outlet grating, plastic plug and chain stay, plastic bottle trap, concealed cast iron fixing brackets; toilet paper holder; DN 15/20 complete water supply pipework and fittings; OD 110 PVC drain pipe work to septic tank, 2 no. brickwork drainage manholes, all to the Engineer's satisfaction</t>
  </si>
  <si>
    <t>M.W.39</t>
  </si>
  <si>
    <r>
      <t>Excavate and construct septic tank of effective capacity 1.4m</t>
    </r>
    <r>
      <rPr>
        <vertAlign val="superscript"/>
        <sz val="11"/>
        <rFont val="Bookman Old Style"/>
        <family val="1"/>
      </rPr>
      <t>3</t>
    </r>
    <r>
      <rPr>
        <sz val="11"/>
        <rFont val="Bookman Old Style"/>
        <family val="1"/>
      </rPr>
      <t xml:space="preserve"> (2250x0.675x900mm) in blockwork and reinforced concrete, rendered smooth inside complete with inlet and outlet manholes benching, heavy duty concrete manhole covers, OD 110 PVC ventilation pipe work with fly screen covers complete and clipped to toilet wall, all to the Engineer's satisfaction</t>
    </r>
  </si>
  <si>
    <t>M.W.40</t>
  </si>
  <si>
    <t>Excavate and construct 1500mm top/bottom diameter x 1.2m deep soak pit including filling with hardcore, covering with 2 layers of gauge 1000 polyethylene sheet complete including connecting to wash hand basins with OD 50mm PVC drain pipes</t>
  </si>
  <si>
    <t>Water Supply at the pump house</t>
  </si>
  <si>
    <t>M.W.41</t>
  </si>
  <si>
    <t>Supply all materials and install water supply service pipe from the overhead tank at guard house to the chemical/ pump house, include all HDPE/GI/PPR fittings, gate valves, adaptors, all accessories, all pipes and fittings to OD25mm PN10</t>
  </si>
  <si>
    <t>M.W.42</t>
  </si>
  <si>
    <t>Supply all materials and construct a yad tap at the chemical/guard house, 0.6m above ground ground level. All pipes and fittings (to include 1no. gate valve, union, sockets, nipples and long 90 deg. bends etc) to OD15mm (1/2") PN10</t>
  </si>
  <si>
    <t>Collection, Page M.W/1</t>
  </si>
  <si>
    <t>Collection, Page M.W/2</t>
  </si>
  <si>
    <t>Collection, Page M.W/3</t>
  </si>
  <si>
    <t>Collection, Page M.W/4</t>
  </si>
  <si>
    <t>Collection, Page M.W/5</t>
  </si>
  <si>
    <t>B-Z- W-11</t>
  </si>
  <si>
    <t>TOOLS AND EQUIPMENT</t>
  </si>
  <si>
    <t>QTY</t>
  </si>
  <si>
    <t>RATE (Ushs)</t>
  </si>
  <si>
    <t>AMOUNT (Ushs)</t>
  </si>
  <si>
    <t>PLUMBING TOOLS AND EQUIPMENT</t>
  </si>
  <si>
    <t>B-Z-11.1</t>
  </si>
  <si>
    <t>Blowlamp: pump action, pressure type, approx. 0.5 litre capacity, complete with wind proof nozzle and one set of replacement parts</t>
  </si>
  <si>
    <t>B-Z-11.2</t>
  </si>
  <si>
    <t>Brushes, wire type for cleaning parts, 300 mm long, 3 rows of approximately15 tufts with 25 mm long steel bristles</t>
  </si>
  <si>
    <t>B-Z-11.3</t>
  </si>
  <si>
    <t>File, flat machinist's, length 250 mm, second cut</t>
  </si>
  <si>
    <t>B-Z-11.4</t>
  </si>
  <si>
    <t>File, flat machinist's, length 250 mm, smooth cut</t>
  </si>
  <si>
    <t>B-Z-11.5</t>
  </si>
  <si>
    <t>File, flat machinist's, length 250 mm, bastard cut</t>
  </si>
  <si>
    <t>B-Z-11.6</t>
  </si>
  <si>
    <t>File, half-round machinist's, length 250 mm, smooth cut</t>
  </si>
  <si>
    <t>B-Z-11.7</t>
  </si>
  <si>
    <t>File, half-round machinist's, length 250 mm, but bastard cut</t>
  </si>
  <si>
    <t>B-Z-11.8</t>
  </si>
  <si>
    <t>File handles, 100 x 27 mm</t>
  </si>
  <si>
    <t>B-Z-11.9</t>
  </si>
  <si>
    <t>Hammer, mechanic's, 200 &amp; tempered forged steel head, ash or white hickory handle, polished face</t>
  </si>
  <si>
    <t>B-Z-11.10</t>
  </si>
  <si>
    <t>Precision Level, plumb and spirit, approximately 600 x 25 x 75 mm, varnished beech wood or aluminium, class of accuracy 0.025 mm/m</t>
  </si>
  <si>
    <t>B-Z-11.11</t>
  </si>
  <si>
    <t>Mattocks</t>
  </si>
  <si>
    <t>B-Z-11.12</t>
  </si>
  <si>
    <t>Pliers, arc joint, minimum 5 adjustments, 240 mm long</t>
  </si>
  <si>
    <t>B-Z-11.13</t>
  </si>
  <si>
    <t>Saw, Plumbers, 400 mm, fine tooth edge for cutting metal and coarse teeth for cutting wood, complete with 5No. blades</t>
  </si>
  <si>
    <t>B-Z-11.14</t>
  </si>
  <si>
    <t>Screw drivers, assorted, hammer-proof, non-inflammable plastic handle</t>
  </si>
  <si>
    <t>Set</t>
  </si>
  <si>
    <t>B-Z-11.15</t>
  </si>
  <si>
    <t>Shovels</t>
  </si>
  <si>
    <t>B-Z-11.16</t>
  </si>
  <si>
    <t>Tape measure, Stanley type steel, metric units, 5 m</t>
  </si>
  <si>
    <t>B-Z-11.17</t>
  </si>
  <si>
    <t>Tapping machine, furnished with ratchet crank for manual operation, for making tappings from DN 15 (1/2") to DN 50 (2") on mains of DN 25 (1”) to DN 300 (12”)</t>
  </si>
  <si>
    <t>B-Z-11.18</t>
  </si>
  <si>
    <t>Die set with stock, for threading from DN 15 to DN 100</t>
  </si>
  <si>
    <t>B-Z-11.19</t>
  </si>
  <si>
    <t>Vice with parallel jaw 100 mm as Peddinghaus, Matador 10203, portable type, with tripod stand</t>
  </si>
  <si>
    <t>B-Z-11.20</t>
  </si>
  <si>
    <t>Portable disc Makita cutter 750W electric motor driven for disc diameter of approximate 20 cm, including all accessories in steel box, 20No. spare discs shall be provided for steel and 20No. suitable for concrete/stone cutting.</t>
  </si>
  <si>
    <t>WATER QUALITY TESTING KIT</t>
  </si>
  <si>
    <t>B-Z-11.21</t>
  </si>
  <si>
    <t>Supply and install a floatable chlorine dispenser at the reservoir with chemical cubes for dosage during testing period</t>
  </si>
  <si>
    <t>B-Z-11.22</t>
  </si>
  <si>
    <t>Portable analysis kit such as Potalab 1 (Wag-WE10010) of M/s Wagtech International or similar with reagents to carry out 300 tests for microbiological and physico-chemical testing</t>
  </si>
  <si>
    <t>MISCELLANEOUS TOOLS</t>
  </si>
  <si>
    <t>B-Z-11.23</t>
  </si>
  <si>
    <t>Contractor's pick axe with point and chisel steel end, length 800 mm</t>
  </si>
  <si>
    <t>B-Z-11.24</t>
  </si>
  <si>
    <t>Steel hoe, blade width 200mm, 1.5kg complete with good wooden handle</t>
  </si>
  <si>
    <t>B-Z-11.25</t>
  </si>
  <si>
    <t>Seamless pressed tray wheelbarrow, steel frame, with pneumatic wheels, 80 litres</t>
  </si>
  <si>
    <t>B-Z-11.26</t>
  </si>
  <si>
    <t>Steel Slashers</t>
  </si>
  <si>
    <t>B-Z-11.27</t>
  </si>
  <si>
    <t>33CC 2-Cycle Petrol-Powered engine Straight Shaft Attachment Capable String Lawn Trimmer with 17-inch cutting path (including 10No. replacement trimmer lines)</t>
  </si>
  <si>
    <t>B-Z-11.28</t>
  </si>
  <si>
    <t>Steel rakes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</si>
</sst>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1" formatCode="_(* #,##0_);_(* \(#,##0\);_(* &quot;-&quot;_);_(@_)"/>
    <numFmt numFmtId="43" formatCode="_(* #,##0.00_);_(* \(#,##0.00\);_(* &quot;-&quot;??_);_(@_)"/>
    <numFmt numFmtId="164" formatCode="_-* #,##0_-;\-* #,##0_-;_-* &quot;-&quot;_-;_-@_-"/>
    <numFmt numFmtId="165" formatCode="_-* #,##0.00_-;\-* #,##0.00_-;_-* &quot;-&quot;??_-;_-@_-"/>
    <numFmt numFmtId="166" formatCode="&quot;£&quot;#,##0;\-&quot;£&quot;#,##0"/>
    <numFmt numFmtId="167" formatCode="_-&quot;£&quot;* #,##0_-;\-&quot;£&quot;* #,##0_-;_-&quot;£&quot;* &quot;-&quot;_-;_-@_-"/>
    <numFmt numFmtId="168" formatCode="_-&quot;£&quot;* #,##0.00_-;\-&quot;£&quot;* #,##0.00_-;_-&quot;£&quot;* &quot;-&quot;??_-;_-@_-"/>
    <numFmt numFmtId="169" formatCode="0.0"/>
    <numFmt numFmtId="170" formatCode="#,##0.0"/>
    <numFmt numFmtId="171" formatCode="0.000"/>
    <numFmt numFmtId="172" formatCode="_(* #,##0.0_);_(* \(#,##0.0\);_(* &quot;-&quot;??_);_(@_)"/>
    <numFmt numFmtId="173" formatCode="_(* #,##0_);_(* \(#,##0\);_(* &quot;-&quot;??_);_(@_)"/>
    <numFmt numFmtId="174" formatCode="_-* #,##0_-;\-* #,##0_-;_-* &quot;-&quot;??_-;_-@_-"/>
    <numFmt numFmtId="175" formatCode="#,##0.0000"/>
    <numFmt numFmtId="176" formatCode="_(* #,##0_);_(* \(#,##0\);_(* &quot; &quot;??_);_(@_)"/>
    <numFmt numFmtId="177" formatCode="_-[$€-2]\ * #,##0.00_-;\-[$€-2]\ * #,##0.00_-;_-[$€-2]\ * &quot;-&quot;??_-"/>
    <numFmt numFmtId="178" formatCode="_(* #,##0.000_);_(* \(#,##0.000\);_(* &quot;-&quot;??_);_(@_)"/>
    <numFmt numFmtId="179" formatCode="_(* #,##0.00_);_(* \(#,##0.00\);_(* &quot;-&quot;_);_(@_)"/>
    <numFmt numFmtId="180" formatCode="_(* #,##0_);_(* \(#,##0\);_(* &quot;&quot;??_);_(@_)"/>
  </numFmts>
  <fonts count="83"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8"/>
      <name val="Arial"/>
      <family val="2"/>
    </font>
    <font>
      <sz val="11"/>
      <color indexed="8"/>
      <name val="Calibri"/>
      <family val="2"/>
    </font>
    <font>
      <b/>
      <sz val="11"/>
      <name val="Bookman Old Style"/>
      <family val="1"/>
    </font>
    <font>
      <sz val="11"/>
      <name val="Bookman Old Style"/>
      <family val="1"/>
    </font>
    <font>
      <b/>
      <u/>
      <sz val="11"/>
      <name val="Bookman Old Style"/>
      <family val="1"/>
    </font>
    <font>
      <b/>
      <i/>
      <sz val="11"/>
      <name val="Bookman Old Style"/>
      <family val="1"/>
    </font>
    <font>
      <b/>
      <sz val="11"/>
      <color indexed="8"/>
      <name val="Bookman Old Style"/>
      <family val="1"/>
    </font>
    <font>
      <b/>
      <i/>
      <u/>
      <sz val="11"/>
      <name val="Bookman Old Style"/>
      <family val="1"/>
    </font>
    <font>
      <sz val="11"/>
      <color indexed="8"/>
      <name val="Bookman Old Style"/>
      <family val="1"/>
    </font>
    <font>
      <sz val="9"/>
      <name val="Bookman Old Style"/>
      <family val="1"/>
    </font>
    <font>
      <b/>
      <sz val="9"/>
      <name val="Bookman Old Style"/>
      <family val="1"/>
    </font>
    <font>
      <sz val="11"/>
      <color indexed="10"/>
      <name val="Bookman Old Style"/>
      <family val="1"/>
    </font>
    <font>
      <u/>
      <sz val="11"/>
      <name val="Bookman Old Style"/>
      <family val="1"/>
    </font>
    <font>
      <i/>
      <sz val="11"/>
      <name val="Bookman Old Style"/>
      <family val="1"/>
    </font>
    <font>
      <vertAlign val="superscript"/>
      <sz val="11"/>
      <name val="Bookman Old Style"/>
      <family val="1"/>
    </font>
    <font>
      <b/>
      <u/>
      <sz val="11"/>
      <color indexed="8"/>
      <name val="Bookman Old Style"/>
      <family val="1"/>
    </font>
    <font>
      <b/>
      <i/>
      <sz val="11"/>
      <color indexed="8"/>
      <name val="Bookman Old Style"/>
      <family val="1"/>
    </font>
    <font>
      <u/>
      <sz val="11"/>
      <color indexed="8"/>
      <name val="Bookman Old Style"/>
      <family val="1"/>
    </font>
    <font>
      <vertAlign val="superscript"/>
      <sz val="11"/>
      <color indexed="8"/>
      <name val="Bookman Old Style"/>
      <family val="1"/>
    </font>
    <font>
      <sz val="11"/>
      <color indexed="63"/>
      <name val="Bookman Old Style"/>
      <family val="1"/>
    </font>
    <font>
      <b/>
      <sz val="18"/>
      <name val="Bookman Old Style"/>
      <family val="1"/>
    </font>
    <font>
      <sz val="18"/>
      <name val="Bookman Old Style"/>
      <family val="1"/>
    </font>
    <font>
      <b/>
      <u/>
      <sz val="18"/>
      <name val="Bookman Old Style"/>
      <family val="1"/>
    </font>
    <font>
      <b/>
      <sz val="10"/>
      <color indexed="8"/>
      <name val="Arial Narrow"/>
      <family val="2"/>
    </font>
    <font>
      <sz val="10"/>
      <name val="Arial Narrow"/>
      <family val="2"/>
    </font>
    <font>
      <b/>
      <sz val="10"/>
      <name val="Arial Narrow"/>
      <family val="2"/>
    </font>
    <font>
      <vertAlign val="superscript"/>
      <sz val="10"/>
      <name val="Arial Narrow"/>
      <family val="2"/>
    </font>
    <font>
      <vertAlign val="superscript"/>
      <sz val="11"/>
      <color indexed="10"/>
      <name val="Bookman Old Style"/>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1"/>
      <color theme="1"/>
      <name val="Bookman Old Style"/>
      <family val="1"/>
    </font>
    <font>
      <b/>
      <sz val="11"/>
      <color theme="1"/>
      <name val="Bookman Old Style"/>
      <family val="1"/>
    </font>
    <font>
      <sz val="11"/>
      <color theme="1"/>
      <name val="Georgia"/>
      <family val="1"/>
    </font>
    <font>
      <sz val="18"/>
      <color theme="1"/>
      <name val="Georgia"/>
      <family val="1"/>
    </font>
    <font>
      <sz val="11"/>
      <color rgb="FFFF0000"/>
      <name val="Bookman Old Style"/>
      <family val="1"/>
    </font>
    <font>
      <b/>
      <u/>
      <sz val="11"/>
      <color theme="1"/>
      <name val="Bookman Old Style"/>
      <family val="1"/>
    </font>
    <font>
      <u/>
      <sz val="11"/>
      <color theme="1"/>
      <name val="Bookman Old Style"/>
      <family val="1"/>
    </font>
    <font>
      <sz val="10"/>
      <color theme="1"/>
      <name val="Arial Narrow"/>
      <family val="2"/>
    </font>
    <font>
      <sz val="12"/>
      <color theme="1"/>
      <name val="Times New Roman"/>
      <family val="1"/>
    </font>
    <font>
      <sz val="12"/>
      <color rgb="FF000000"/>
      <name val="Times New Roman"/>
      <family val="1"/>
    </font>
    <font>
      <b/>
      <sz val="18"/>
      <color theme="1"/>
      <name val="Georgia"/>
      <family val="1"/>
    </font>
    <font>
      <b/>
      <sz val="11"/>
      <color rgb="FF000000"/>
      <name val="Bookman Old Style"/>
      <family val="1"/>
    </font>
    <font>
      <sz val="11"/>
      <color rgb="FF000000"/>
      <name val="Bookman Old Style"/>
      <family val="1"/>
    </font>
    <font>
      <b/>
      <sz val="11"/>
      <color theme="1"/>
      <name val="Georgia"/>
      <family val="1"/>
    </font>
    <font>
      <b/>
      <u/>
      <sz val="11"/>
      <color theme="1"/>
      <name val="Georgia"/>
      <family val="1"/>
    </font>
    <font>
      <sz val="11"/>
      <name val="Georgia"/>
      <family val="1"/>
    </font>
    <font>
      <u/>
      <sz val="11"/>
      <name val="Georgia"/>
      <family val="1"/>
    </font>
    <font>
      <sz val="11"/>
      <color rgb="FF000000"/>
      <name val="Bookman Old Style"/>
    </font>
    <font>
      <b/>
      <sz val="10"/>
      <color rgb="FF000000"/>
      <name val="Arial Narrow"/>
    </font>
    <font>
      <sz val="10"/>
      <color rgb="FF000000"/>
      <name val="Arial Narrow"/>
    </font>
    <font>
      <b/>
      <i/>
      <sz val="10"/>
      <color rgb="FF000000"/>
      <name val="Arial Narrow"/>
    </font>
    <font>
      <vertAlign val="superscript"/>
      <sz val="11"/>
      <color rgb="FF000000"/>
      <name val="Bookman Old Style"/>
    </font>
  </fonts>
  <fills count="35">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96">
    <border>
      <left/>
      <right/>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8"/>
      </left>
      <right style="thin">
        <color indexed="64"/>
      </right>
      <top style="thin">
        <color indexed="64"/>
      </top>
      <bottom/>
      <diagonal/>
    </border>
    <border>
      <left style="thin">
        <color indexed="8"/>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style="thin">
        <color indexed="64"/>
      </top>
      <bottom/>
      <diagonal/>
    </border>
    <border>
      <left style="thin">
        <color indexed="8"/>
      </left>
      <right style="medium">
        <color indexed="8"/>
      </right>
      <top style="thin">
        <color indexed="64"/>
      </top>
      <bottom/>
      <diagonal/>
    </border>
    <border>
      <left style="thin">
        <color indexed="8"/>
      </left>
      <right style="medium">
        <color indexed="8"/>
      </right>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bottom style="thin">
        <color indexed="64"/>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style="thin">
        <color indexed="64"/>
      </top>
      <bottom style="medium">
        <color indexed="8"/>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bottom/>
      <diagonal/>
    </border>
    <border>
      <left/>
      <right style="thin">
        <color indexed="64"/>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64"/>
      </top>
      <bottom/>
      <diagonal/>
    </border>
    <border>
      <left style="thin">
        <color indexed="8"/>
      </left>
      <right/>
      <top style="thin">
        <color indexed="8"/>
      </top>
      <bottom/>
      <diagonal/>
    </border>
    <border>
      <left/>
      <right/>
      <top style="thin">
        <color indexed="64"/>
      </top>
      <bottom/>
      <diagonal/>
    </border>
    <border>
      <left style="thin">
        <color indexed="8"/>
      </left>
      <right style="medium">
        <color indexed="8"/>
      </right>
      <top style="medium">
        <color indexed="8"/>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1"/>
      </left>
      <right style="thin">
        <color theme="1"/>
      </right>
      <top/>
      <bottom/>
      <diagonal/>
    </border>
    <border>
      <left style="thin">
        <color rgb="FF000000"/>
      </left>
      <right style="thin">
        <color indexed="8"/>
      </right>
      <top/>
      <bottom/>
      <diagonal/>
    </border>
    <border>
      <left style="thin">
        <color indexed="8"/>
      </left>
      <right style="thin">
        <color rgb="FF000000"/>
      </right>
      <top/>
      <bottom/>
      <diagonal/>
    </border>
    <border>
      <left style="thin">
        <color indexed="64"/>
      </left>
      <right style="thin">
        <color rgb="FF000000"/>
      </right>
      <top/>
      <bottom/>
      <diagonal/>
    </border>
    <border>
      <left style="thin">
        <color rgb="FF000000"/>
      </left>
      <right style="thin">
        <color indexed="64"/>
      </right>
      <top/>
      <bottom/>
      <diagonal/>
    </border>
    <border>
      <left style="thin">
        <color theme="1"/>
      </left>
      <right style="thin">
        <color rgb="FF000000"/>
      </right>
      <top/>
      <bottom/>
      <diagonal/>
    </border>
    <border>
      <left style="thin">
        <color rgb="FF000000"/>
      </left>
      <right/>
      <top/>
      <bottom/>
      <diagonal/>
    </border>
    <border>
      <left style="thin">
        <color indexed="8"/>
      </left>
      <right style="thin">
        <color indexed="8"/>
      </right>
      <top/>
      <bottom style="thin">
        <color theme="0"/>
      </bottom>
      <diagonal/>
    </border>
    <border>
      <left style="thin">
        <color indexed="8"/>
      </left>
      <right style="thin">
        <color indexed="8"/>
      </right>
      <top style="thin">
        <color theme="0"/>
      </top>
      <bottom style="thin">
        <color theme="0"/>
      </bottom>
      <diagonal/>
    </border>
    <border>
      <left style="thin">
        <color indexed="8"/>
      </left>
      <right style="thin">
        <color indexed="8"/>
      </right>
      <top style="thin">
        <color theme="0"/>
      </top>
      <bottom/>
      <diagonal/>
    </border>
    <border>
      <left style="thin">
        <color theme="2" tint="-0.24994659260841701"/>
      </left>
      <right style="thin">
        <color theme="2" tint="-0.24994659260841701"/>
      </right>
      <top/>
      <bottom/>
      <diagonal/>
    </border>
    <border>
      <left style="thin">
        <color theme="1"/>
      </left>
      <right style="thin">
        <color indexed="8"/>
      </right>
      <top/>
      <bottom/>
      <diagonal/>
    </border>
    <border>
      <left style="thin">
        <color indexed="8"/>
      </left>
      <right style="thin">
        <color theme="1"/>
      </right>
      <top/>
      <bottom/>
      <diagonal/>
    </border>
    <border>
      <left style="thin">
        <color indexed="64"/>
      </left>
      <right style="thin">
        <color indexed="64"/>
      </right>
      <top style="thin">
        <color theme="2" tint="-0.24994659260841701"/>
      </top>
      <bottom style="thin">
        <color theme="2" tint="-0.24994659260841701"/>
      </bottom>
      <diagonal/>
    </border>
    <border>
      <left style="double">
        <color rgb="FF000000"/>
      </left>
      <right style="thin">
        <color indexed="64"/>
      </right>
      <top style="thin">
        <color theme="2" tint="-0.24994659260841701"/>
      </top>
      <bottom style="thin">
        <color theme="2" tint="-0.24994659260841701"/>
      </bottom>
      <diagonal/>
    </border>
    <border>
      <left style="double">
        <color rgb="FF000000"/>
      </left>
      <right style="thin">
        <color indexed="64"/>
      </right>
      <top/>
      <bottom/>
      <diagonal/>
    </border>
    <border>
      <left style="double">
        <color rgb="FF000000"/>
      </left>
      <right style="thin">
        <color indexed="64"/>
      </right>
      <top style="thin">
        <color theme="2" tint="-0.24994659260841701"/>
      </top>
      <bottom/>
      <diagonal/>
    </border>
    <border>
      <left style="thin">
        <color indexed="64"/>
      </left>
      <right style="thin">
        <color indexed="64"/>
      </right>
      <top style="thin">
        <color theme="2" tint="-0.24994659260841701"/>
      </top>
      <bottom/>
      <diagonal/>
    </border>
  </borders>
  <cellStyleXfs count="177">
    <xf numFmtId="0" fontId="0" fillId="0" borderId="0"/>
    <xf numFmtId="0" fontId="43"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5" fillId="27" borderId="0" applyNumberFormat="0" applyBorder="0" applyAlignment="0" applyProtection="0"/>
    <xf numFmtId="0" fontId="46" fillId="28" borderId="69" applyNumberFormat="0" applyAlignment="0" applyProtection="0"/>
    <xf numFmtId="0" fontId="47" fillId="29" borderId="70" applyNumberFormat="0" applyAlignment="0" applyProtection="0"/>
    <xf numFmtId="43" fontId="1" fillId="0" borderId="0" applyFont="0" applyFill="0" applyBorder="0" applyAlignment="0" applyProtection="0"/>
    <xf numFmtId="41" fontId="1" fillId="0" borderId="0" applyFont="0" applyFill="0" applyBorder="0" applyAlignment="0" applyProtection="0"/>
    <xf numFmtId="41" fontId="2" fillId="0" borderId="0" applyFont="0" applyFill="0" applyBorder="0" applyAlignment="0" applyProtection="0"/>
    <xf numFmtId="0"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72"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applyFont="0" applyFill="0" applyBorder="0" applyAlignment="0" applyProtection="0"/>
    <xf numFmtId="0" fontId="7"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5" fontId="2" fillId="0" borderId="0" applyFont="0" applyFill="0" applyBorder="0" applyAlignment="0" applyProtection="0"/>
    <xf numFmtId="165" fontId="7"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8" fontId="2" fillId="0" borderId="0" applyFont="0" applyFill="0" applyBorder="0" applyAlignment="0" applyProtection="0"/>
    <xf numFmtId="170" fontId="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7" fontId="4"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0" fontId="7" fillId="0" borderId="0" applyFont="0" applyFill="0" applyBorder="0" applyAlignment="0" applyProtection="0"/>
    <xf numFmtId="43" fontId="4" fillId="0" borderId="0" applyFont="0" applyFill="0" applyBorder="0" applyAlignment="0" applyProtection="0"/>
    <xf numFmtId="165" fontId="7"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0" fontId="48" fillId="0" borderId="0" applyNumberFormat="0" applyFill="0" applyBorder="0" applyAlignment="0" applyProtection="0"/>
    <xf numFmtId="0" fontId="49" fillId="30" borderId="0" applyNumberFormat="0" applyBorder="0" applyAlignment="0" applyProtection="0"/>
    <xf numFmtId="0" fontId="50" fillId="0" borderId="71" applyNumberFormat="0" applyFill="0" applyAlignment="0" applyProtection="0"/>
    <xf numFmtId="0" fontId="51" fillId="0" borderId="72" applyNumberFormat="0" applyFill="0" applyAlignment="0" applyProtection="0"/>
    <xf numFmtId="0" fontId="52" fillId="0" borderId="73" applyNumberFormat="0" applyFill="0" applyAlignment="0" applyProtection="0"/>
    <xf numFmtId="0" fontId="52" fillId="0" borderId="0" applyNumberFormat="0" applyFill="0" applyBorder="0" applyAlignment="0" applyProtection="0"/>
    <xf numFmtId="0" fontId="53" fillId="31" borderId="69" applyNumberFormat="0" applyAlignment="0" applyProtection="0"/>
    <xf numFmtId="0" fontId="54" fillId="0" borderId="74" applyNumberFormat="0" applyFill="0" applyAlignment="0" applyProtection="0"/>
    <xf numFmtId="173" fontId="11" fillId="0" borderId="0" applyFont="0" applyFill="0" applyBorder="0" applyAlignment="0" applyProtection="0"/>
    <xf numFmtId="0" fontId="55" fillId="32" borderId="0" applyNumberFormat="0" applyBorder="0" applyAlignment="0" applyProtection="0"/>
    <xf numFmtId="0" fontId="7" fillId="0" borderId="0"/>
    <xf numFmtId="0" fontId="2" fillId="0" borderId="0"/>
    <xf numFmtId="0" fontId="2" fillId="0" borderId="0"/>
    <xf numFmtId="0" fontId="2" fillId="0" borderId="0">
      <alignment horizontal="justify" vertical="top"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applyFont="0"/>
    <xf numFmtId="0" fontId="7" fillId="0" borderId="0"/>
    <xf numFmtId="0" fontId="2" fillId="0" borderId="0"/>
    <xf numFmtId="0" fontId="7" fillId="0" borderId="0"/>
    <xf numFmtId="0" fontId="43" fillId="0" borderId="0"/>
    <xf numFmtId="0" fontId="43" fillId="0" borderId="0"/>
    <xf numFmtId="0" fontId="56"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applyFont="0"/>
    <xf numFmtId="0" fontId="2" fillId="0" borderId="0"/>
    <xf numFmtId="0" fontId="2" fillId="0" borderId="0" applyFont="0"/>
    <xf numFmtId="0" fontId="2" fillId="0" borderId="0" applyFont="0"/>
    <xf numFmtId="0" fontId="2" fillId="0" borderId="0"/>
    <xf numFmtId="0" fontId="2" fillId="0" borderId="0" applyFont="0"/>
    <xf numFmtId="0" fontId="16" fillId="33" borderId="75" applyNumberFormat="0" applyFont="0" applyAlignment="0" applyProtection="0"/>
    <xf numFmtId="0" fontId="57" fillId="28" borderId="76"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0" fontId="3" fillId="0" borderId="0"/>
    <xf numFmtId="0" fontId="2" fillId="0" borderId="0"/>
    <xf numFmtId="0" fontId="58" fillId="0" borderId="0" applyNumberFormat="0" applyFill="0" applyBorder="0" applyAlignment="0" applyProtection="0"/>
    <xf numFmtId="0" fontId="59" fillId="0" borderId="77" applyNumberFormat="0" applyFill="0" applyAlignment="0" applyProtection="0"/>
    <xf numFmtId="0" fontId="60" fillId="0" borderId="0" applyNumberFormat="0" applyFill="0" applyBorder="0" applyAlignment="0" applyProtection="0"/>
  </cellStyleXfs>
  <cellXfs count="977">
    <xf numFmtId="0" fontId="0" fillId="0" borderId="0" xfId="0"/>
    <xf numFmtId="0" fontId="17" fillId="2" borderId="0" xfId="0" applyFont="1" applyFill="1" applyAlignment="1">
      <alignment horizontal="left" vertical="center"/>
    </xf>
    <xf numFmtId="0" fontId="18" fillId="2" borderId="0" xfId="0" applyFont="1" applyFill="1" applyAlignment="1">
      <alignment vertical="center"/>
    </xf>
    <xf numFmtId="0" fontId="18" fillId="2" borderId="0" xfId="0" applyFont="1" applyFill="1" applyAlignment="1">
      <alignment horizontal="center" vertical="center"/>
    </xf>
    <xf numFmtId="173" fontId="18" fillId="2" borderId="0" xfId="73" applyNumberFormat="1" applyFont="1" applyFill="1" applyAlignment="1">
      <alignment horizontal="right" vertical="center"/>
    </xf>
    <xf numFmtId="0" fontId="17" fillId="34" borderId="0" xfId="133" quotePrefix="1" applyFont="1" applyFill="1" applyAlignment="1">
      <alignment horizontal="left" vertical="center"/>
    </xf>
    <xf numFmtId="0" fontId="17" fillId="34" borderId="0" xfId="133" applyFont="1" applyFill="1" applyAlignment="1">
      <alignment horizontal="center" vertical="center"/>
    </xf>
    <xf numFmtId="176" fontId="17" fillId="34" borderId="0" xfId="36" applyNumberFormat="1" applyFont="1" applyFill="1" applyAlignment="1">
      <alignment horizontal="right" vertical="center"/>
    </xf>
    <xf numFmtId="176" fontId="17" fillId="2" borderId="0" xfId="36" quotePrefix="1" applyNumberFormat="1" applyFont="1" applyFill="1" applyAlignment="1">
      <alignment horizontal="left" vertical="center"/>
    </xf>
    <xf numFmtId="173" fontId="17" fillId="34" borderId="0" xfId="51" applyNumberFormat="1" applyFont="1" applyFill="1" applyAlignment="1">
      <alignment horizontal="right" vertical="center"/>
    </xf>
    <xf numFmtId="173" fontId="18" fillId="34" borderId="1" xfId="36" applyNumberFormat="1" applyFont="1" applyFill="1" applyBorder="1" applyAlignment="1">
      <alignment vertical="center"/>
    </xf>
    <xf numFmtId="0" fontId="17" fillId="34" borderId="0" xfId="133" applyFont="1" applyFill="1" applyAlignment="1">
      <alignment horizontal="left" vertical="center"/>
    </xf>
    <xf numFmtId="0" fontId="18" fillId="2" borderId="0" xfId="133" applyFont="1" applyFill="1" applyAlignment="1">
      <alignment vertical="center"/>
    </xf>
    <xf numFmtId="0" fontId="18" fillId="2" borderId="0" xfId="0" quotePrefix="1" applyFont="1" applyFill="1" applyAlignment="1">
      <alignment horizontal="left" vertical="center"/>
    </xf>
    <xf numFmtId="0" fontId="18" fillId="34" borderId="0" xfId="0" applyFont="1" applyFill="1" applyAlignment="1">
      <alignment vertical="center"/>
    </xf>
    <xf numFmtId="0" fontId="17" fillId="0" borderId="0" xfId="0" quotePrefix="1" applyFont="1" applyAlignment="1">
      <alignment horizontal="left" vertical="center"/>
    </xf>
    <xf numFmtId="0" fontId="17" fillId="34" borderId="0" xfId="0" applyFont="1" applyFill="1" applyAlignment="1">
      <alignment horizontal="center" vertical="center"/>
    </xf>
    <xf numFmtId="4" fontId="17" fillId="2" borderId="0" xfId="0" applyNumberFormat="1" applyFont="1" applyFill="1" applyAlignment="1">
      <alignment horizontal="center" vertical="center"/>
    </xf>
    <xf numFmtId="173" fontId="17" fillId="2" borderId="0" xfId="76" applyNumberFormat="1" applyFont="1" applyFill="1" applyAlignment="1">
      <alignment horizontal="center" vertical="center"/>
    </xf>
    <xf numFmtId="3" fontId="22" fillId="2" borderId="0" xfId="0" quotePrefix="1" applyNumberFormat="1" applyFont="1" applyFill="1" applyAlignment="1">
      <alignment horizontal="left" vertical="center"/>
    </xf>
    <xf numFmtId="0" fontId="17" fillId="0" borderId="0" xfId="0" applyFont="1" applyAlignment="1">
      <alignment horizontal="center" vertical="center"/>
    </xf>
    <xf numFmtId="0" fontId="17" fillId="34" borderId="0" xfId="0" applyFont="1" applyFill="1" applyAlignment="1">
      <alignment vertical="center"/>
    </xf>
    <xf numFmtId="0" fontId="17" fillId="0" borderId="2" xfId="0" applyFont="1" applyBorder="1" applyAlignment="1">
      <alignment horizontal="center" vertical="center"/>
    </xf>
    <xf numFmtId="0" fontId="17" fillId="2" borderId="2" xfId="0" applyFont="1" applyFill="1" applyBorder="1" applyAlignment="1">
      <alignment horizontal="center" vertical="center"/>
    </xf>
    <xf numFmtId="4" fontId="17" fillId="2" borderId="2" xfId="0" applyNumberFormat="1" applyFont="1" applyFill="1" applyBorder="1" applyAlignment="1">
      <alignment horizontal="center" vertical="center"/>
    </xf>
    <xf numFmtId="173" fontId="17" fillId="2" borderId="2" xfId="76" applyNumberFormat="1" applyFont="1" applyFill="1" applyBorder="1" applyAlignment="1">
      <alignment horizontal="center" vertical="center"/>
    </xf>
    <xf numFmtId="0" fontId="23" fillId="0" borderId="3" xfId="0" applyFont="1" applyBorder="1" applyAlignment="1">
      <alignment horizontal="center" vertical="center"/>
    </xf>
    <xf numFmtId="0" fontId="19" fillId="2" borderId="3" xfId="173" applyFont="1" applyFill="1" applyBorder="1" applyAlignment="1">
      <alignment vertical="center"/>
    </xf>
    <xf numFmtId="0" fontId="23" fillId="34" borderId="3" xfId="0" applyFont="1" applyFill="1" applyBorder="1" applyAlignment="1">
      <alignment horizontal="center" vertical="center"/>
    </xf>
    <xf numFmtId="3" fontId="23" fillId="2" borderId="3" xfId="0" applyNumberFormat="1" applyFont="1" applyFill="1" applyBorder="1" applyAlignment="1">
      <alignment horizontal="center" vertical="center"/>
    </xf>
    <xf numFmtId="173" fontId="23" fillId="2" borderId="3" xfId="107" applyNumberFormat="1" applyFont="1" applyFill="1" applyBorder="1" applyAlignment="1">
      <alignment horizontal="right" vertical="center"/>
    </xf>
    <xf numFmtId="49" fontId="18" fillId="0" borderId="3" xfId="173" applyNumberFormat="1" applyFont="1" applyBorder="1" applyAlignment="1">
      <alignment horizontal="center" vertical="center"/>
    </xf>
    <xf numFmtId="0" fontId="23" fillId="2" borderId="1" xfId="151" applyFont="1" applyFill="1" applyBorder="1" applyAlignment="1">
      <alignment horizontal="left" vertical="center" wrapText="1"/>
    </xf>
    <xf numFmtId="0" fontId="23" fillId="2" borderId="1" xfId="151" applyFont="1" applyFill="1" applyBorder="1" applyAlignment="1">
      <alignment horizontal="center" vertical="center" wrapText="1"/>
    </xf>
    <xf numFmtId="180" fontId="18" fillId="2" borderId="1" xfId="36" applyNumberFormat="1" applyFont="1" applyFill="1" applyBorder="1" applyAlignment="1">
      <alignment horizontal="right" vertical="center"/>
    </xf>
    <xf numFmtId="173" fontId="18" fillId="2" borderId="1" xfId="36" applyNumberFormat="1" applyFont="1" applyFill="1" applyBorder="1" applyAlignment="1">
      <alignment horizontal="right" vertical="center"/>
    </xf>
    <xf numFmtId="0" fontId="18" fillId="2" borderId="0" xfId="173" applyFont="1" applyFill="1" applyAlignment="1">
      <alignment vertical="center"/>
    </xf>
    <xf numFmtId="0" fontId="18" fillId="2" borderId="3" xfId="173" applyFont="1" applyFill="1" applyBorder="1" applyAlignment="1">
      <alignment horizontal="center" vertical="center"/>
    </xf>
    <xf numFmtId="1" fontId="18" fillId="2" borderId="3" xfId="173" applyNumberFormat="1" applyFont="1" applyFill="1" applyBorder="1" applyAlignment="1">
      <alignment horizontal="center" vertical="center"/>
    </xf>
    <xf numFmtId="180" fontId="18" fillId="2" borderId="3" xfId="36" applyNumberFormat="1" applyFont="1" applyFill="1" applyBorder="1" applyAlignment="1">
      <alignment vertical="center"/>
    </xf>
    <xf numFmtId="173" fontId="18" fillId="2" borderId="3" xfId="36" applyNumberFormat="1" applyFont="1" applyFill="1" applyBorder="1" applyAlignment="1">
      <alignment vertical="center"/>
    </xf>
    <xf numFmtId="0" fontId="18" fillId="34" borderId="3" xfId="133" applyFont="1" applyFill="1" applyBorder="1" applyAlignment="1">
      <alignment horizontal="left" vertical="center" wrapText="1"/>
    </xf>
    <xf numFmtId="3" fontId="18" fillId="34" borderId="78" xfId="133" applyNumberFormat="1" applyFont="1" applyFill="1" applyBorder="1" applyAlignment="1">
      <alignment horizontal="center" vertical="center"/>
    </xf>
    <xf numFmtId="1" fontId="18" fillId="34" borderId="3" xfId="133" applyNumberFormat="1" applyFont="1" applyFill="1" applyBorder="1" applyAlignment="1">
      <alignment horizontal="center" vertical="center"/>
    </xf>
    <xf numFmtId="173" fontId="18" fillId="34" borderId="3" xfId="61" applyNumberFormat="1" applyFont="1" applyFill="1" applyBorder="1" applyAlignment="1">
      <alignment horizontal="right" vertical="center"/>
    </xf>
    <xf numFmtId="173" fontId="18" fillId="34" borderId="3" xfId="36" applyNumberFormat="1" applyFont="1" applyFill="1" applyBorder="1" applyAlignment="1">
      <alignment horizontal="right" vertical="center"/>
    </xf>
    <xf numFmtId="0" fontId="18" fillId="2" borderId="1" xfId="133" applyFont="1" applyFill="1" applyBorder="1" applyAlignment="1">
      <alignment vertical="center" wrapText="1"/>
    </xf>
    <xf numFmtId="0" fontId="23" fillId="2" borderId="4" xfId="151" applyFont="1" applyFill="1" applyBorder="1" applyAlignment="1">
      <alignment horizontal="center" vertical="center" wrapText="1"/>
    </xf>
    <xf numFmtId="180" fontId="18" fillId="2" borderId="0" xfId="36" applyNumberFormat="1" applyFont="1" applyFill="1" applyBorder="1" applyAlignment="1">
      <alignment horizontal="right" vertical="center"/>
    </xf>
    <xf numFmtId="0" fontId="18" fillId="2" borderId="3" xfId="0" applyFont="1" applyFill="1" applyBorder="1" applyAlignment="1">
      <alignment vertical="center" wrapText="1"/>
    </xf>
    <xf numFmtId="1" fontId="18" fillId="34" borderId="3" xfId="0" applyNumberFormat="1" applyFont="1" applyFill="1" applyBorder="1" applyAlignment="1">
      <alignment horizontal="center" vertical="center"/>
    </xf>
    <xf numFmtId="0" fontId="23" fillId="2" borderId="1" xfId="151" applyFont="1" applyFill="1" applyBorder="1" applyAlignment="1">
      <alignment horizontal="justify" vertical="center" wrapText="1"/>
    </xf>
    <xf numFmtId="0" fontId="18" fillId="34" borderId="1" xfId="133" applyFont="1" applyFill="1" applyBorder="1" applyAlignment="1">
      <alignment horizontal="center" vertical="center"/>
    </xf>
    <xf numFmtId="1" fontId="18" fillId="2" borderId="1" xfId="173" applyNumberFormat="1" applyFont="1" applyFill="1" applyBorder="1" applyAlignment="1">
      <alignment horizontal="center" vertical="center"/>
    </xf>
    <xf numFmtId="180" fontId="18" fillId="2" borderId="1" xfId="36" applyNumberFormat="1" applyFont="1" applyFill="1" applyBorder="1" applyAlignment="1">
      <alignment vertical="center"/>
    </xf>
    <xf numFmtId="0" fontId="17" fillId="2" borderId="1" xfId="133" applyFont="1" applyFill="1" applyBorder="1" applyAlignment="1">
      <alignment vertical="center" wrapText="1"/>
    </xf>
    <xf numFmtId="0" fontId="18" fillId="34" borderId="1" xfId="0" applyFont="1" applyFill="1" applyBorder="1" applyAlignment="1">
      <alignment vertical="top" wrapText="1"/>
    </xf>
    <xf numFmtId="0" fontId="17" fillId="0" borderId="2" xfId="133" applyFont="1" applyBorder="1" applyAlignment="1">
      <alignment horizontal="center" vertical="center"/>
    </xf>
    <xf numFmtId="0" fontId="17" fillId="2" borderId="5" xfId="0" applyFont="1" applyFill="1" applyBorder="1" applyAlignment="1">
      <alignment horizontal="left" vertical="center" wrapText="1"/>
    </xf>
    <xf numFmtId="0" fontId="17" fillId="2" borderId="5" xfId="0" applyFont="1" applyFill="1" applyBorder="1" applyAlignment="1">
      <alignment horizontal="center" vertical="center"/>
    </xf>
    <xf numFmtId="1" fontId="17" fillId="2" borderId="5" xfId="0" applyNumberFormat="1" applyFont="1" applyFill="1" applyBorder="1" applyAlignment="1">
      <alignment horizontal="center" vertical="center"/>
    </xf>
    <xf numFmtId="173" fontId="17" fillId="2" borderId="5" xfId="76" applyNumberFormat="1" applyFont="1" applyFill="1" applyBorder="1" applyAlignment="1">
      <alignment horizontal="right" vertical="center"/>
    </xf>
    <xf numFmtId="173" fontId="17" fillId="2" borderId="2" xfId="91" applyNumberFormat="1" applyFont="1" applyFill="1" applyBorder="1" applyAlignment="1">
      <alignment horizontal="right" vertical="center"/>
    </xf>
    <xf numFmtId="0" fontId="18" fillId="0" borderId="0" xfId="0" applyFont="1" applyAlignment="1">
      <alignment horizontal="center" vertical="center"/>
    </xf>
    <xf numFmtId="0" fontId="18" fillId="34" borderId="0" xfId="0" applyFont="1" applyFill="1" applyAlignment="1">
      <alignment horizontal="center" vertical="center"/>
    </xf>
    <xf numFmtId="173" fontId="18" fillId="2" borderId="0" xfId="76" applyNumberFormat="1" applyFont="1" applyFill="1" applyAlignment="1">
      <alignment vertical="center"/>
    </xf>
    <xf numFmtId="0" fontId="24" fillId="2" borderId="0" xfId="0" applyFont="1" applyFill="1" applyAlignment="1">
      <alignment vertical="center"/>
    </xf>
    <xf numFmtId="0" fontId="17" fillId="34" borderId="0" xfId="133" applyFont="1" applyFill="1" applyAlignment="1">
      <alignment vertical="center"/>
    </xf>
    <xf numFmtId="173" fontId="18" fillId="2" borderId="0" xfId="73" applyNumberFormat="1" applyFont="1" applyFill="1" applyAlignment="1">
      <alignment horizontal="center" vertical="center"/>
    </xf>
    <xf numFmtId="0" fontId="17" fillId="2" borderId="6" xfId="0" applyFont="1" applyFill="1" applyBorder="1" applyAlignment="1">
      <alignment horizontal="center" vertical="center"/>
    </xf>
    <xf numFmtId="0" fontId="17" fillId="2" borderId="3" xfId="0" applyFont="1" applyFill="1" applyBorder="1" applyAlignment="1">
      <alignment vertical="center"/>
    </xf>
    <xf numFmtId="0" fontId="17" fillId="2" borderId="7" xfId="0" quotePrefix="1" applyFont="1" applyFill="1" applyBorder="1" applyAlignment="1">
      <alignment horizontal="center" vertical="center" wrapText="1"/>
    </xf>
    <xf numFmtId="0" fontId="17" fillId="2" borderId="3" xfId="0" quotePrefix="1" applyFont="1" applyFill="1" applyBorder="1" applyAlignment="1">
      <alignment horizontal="left" vertical="center" wrapText="1"/>
    </xf>
    <xf numFmtId="3" fontId="18" fillId="0" borderId="3" xfId="0" quotePrefix="1" applyNumberFormat="1" applyFont="1" applyBorder="1" applyAlignment="1">
      <alignment horizontal="left" vertical="center"/>
    </xf>
    <xf numFmtId="0" fontId="17" fillId="0" borderId="3" xfId="0" applyFont="1" applyBorder="1" applyAlignment="1">
      <alignment horizontal="left" vertical="center" wrapText="1"/>
    </xf>
    <xf numFmtId="0" fontId="18" fillId="0" borderId="3" xfId="0" applyFont="1" applyBorder="1" applyAlignment="1">
      <alignment horizontal="left" vertical="center"/>
    </xf>
    <xf numFmtId="0" fontId="18" fillId="0" borderId="3" xfId="133" applyFont="1" applyBorder="1" applyAlignment="1">
      <alignment horizontal="left" vertical="center"/>
    </xf>
    <xf numFmtId="0" fontId="17" fillId="0" borderId="3" xfId="133" applyFont="1" applyBorder="1" applyAlignment="1">
      <alignment horizontal="left" vertical="center"/>
    </xf>
    <xf numFmtId="49" fontId="23" fillId="2" borderId="3" xfId="0" applyNumberFormat="1" applyFont="1" applyFill="1" applyBorder="1" applyAlignment="1">
      <alignment horizontal="left" vertical="center"/>
    </xf>
    <xf numFmtId="49" fontId="23" fillId="2" borderId="3" xfId="0" applyNumberFormat="1" applyFont="1" applyFill="1" applyBorder="1" applyAlignment="1">
      <alignment horizontal="right" vertical="center"/>
    </xf>
    <xf numFmtId="0" fontId="23" fillId="2" borderId="0" xfId="0" applyFont="1" applyFill="1" applyAlignment="1">
      <alignment horizontal="center" vertical="center"/>
    </xf>
    <xf numFmtId="41" fontId="23" fillId="2" borderId="0" xfId="29" applyFont="1" applyFill="1" applyBorder="1" applyAlignment="1">
      <alignment horizontal="center" vertical="center"/>
    </xf>
    <xf numFmtId="0" fontId="18" fillId="2" borderId="0" xfId="0" applyFont="1" applyFill="1" applyAlignment="1">
      <alignment horizontal="left" vertical="center" wrapText="1"/>
    </xf>
    <xf numFmtId="41" fontId="18" fillId="2" borderId="0" xfId="29" applyFont="1" applyFill="1" applyBorder="1" applyAlignment="1">
      <alignment horizontal="left" vertical="center" wrapText="1"/>
    </xf>
    <xf numFmtId="41" fontId="18" fillId="2" borderId="0" xfId="29" applyFont="1" applyFill="1" applyAlignment="1">
      <alignment vertical="center"/>
    </xf>
    <xf numFmtId="0" fontId="18" fillId="0" borderId="0" xfId="0" applyFont="1" applyAlignment="1">
      <alignment vertical="center"/>
    </xf>
    <xf numFmtId="3" fontId="20" fillId="0" borderId="3" xfId="0" quotePrefix="1" applyNumberFormat="1" applyFont="1" applyBorder="1" applyAlignment="1">
      <alignment horizontal="left" vertical="center"/>
    </xf>
    <xf numFmtId="0" fontId="20" fillId="0" borderId="0" xfId="0" applyFont="1" applyAlignment="1">
      <alignment vertical="center"/>
    </xf>
    <xf numFmtId="0" fontId="24" fillId="2" borderId="0" xfId="133" applyFont="1" applyFill="1" applyAlignment="1">
      <alignment vertical="center"/>
    </xf>
    <xf numFmtId="0" fontId="17" fillId="2" borderId="0" xfId="0" quotePrefix="1" applyFont="1" applyFill="1" applyAlignment="1">
      <alignment horizontal="left" vertical="center"/>
    </xf>
    <xf numFmtId="173" fontId="17" fillId="2" borderId="9" xfId="73" applyNumberFormat="1" applyFont="1" applyFill="1" applyBorder="1" applyAlignment="1" applyProtection="1">
      <alignment horizontal="right" vertical="center"/>
    </xf>
    <xf numFmtId="4" fontId="17" fillId="2" borderId="6" xfId="0" applyNumberFormat="1" applyFont="1" applyFill="1" applyBorder="1" applyAlignment="1">
      <alignment horizontal="center" vertical="center"/>
    </xf>
    <xf numFmtId="173" fontId="17" fillId="2" borderId="6" xfId="73" applyNumberFormat="1" applyFont="1" applyFill="1" applyBorder="1" applyAlignment="1">
      <alignment horizontal="center" vertical="center"/>
    </xf>
    <xf numFmtId="173" fontId="17" fillId="2" borderId="10" xfId="73" applyNumberFormat="1" applyFont="1" applyFill="1" applyBorder="1" applyAlignment="1">
      <alignment horizontal="center" vertical="center"/>
    </xf>
    <xf numFmtId="0" fontId="17" fillId="2" borderId="11" xfId="0" applyFont="1" applyFill="1" applyBorder="1" applyAlignment="1">
      <alignment horizontal="center" vertical="center"/>
    </xf>
    <xf numFmtId="0" fontId="17" fillId="2" borderId="11" xfId="0" applyFont="1" applyFill="1" applyBorder="1" applyAlignment="1">
      <alignment vertical="center"/>
    </xf>
    <xf numFmtId="4" fontId="17" fillId="2" borderId="11" xfId="0" applyNumberFormat="1" applyFont="1" applyFill="1" applyBorder="1" applyAlignment="1">
      <alignment horizontal="center" vertical="center"/>
    </xf>
    <xf numFmtId="173" fontId="17" fillId="2" borderId="11" xfId="73" applyNumberFormat="1" applyFont="1" applyFill="1" applyBorder="1" applyAlignment="1">
      <alignment horizontal="center" vertical="center"/>
    </xf>
    <xf numFmtId="173" fontId="17" fillId="2" borderId="12" xfId="73" applyNumberFormat="1" applyFont="1" applyFill="1" applyBorder="1" applyAlignment="1">
      <alignment horizontal="center" vertical="center"/>
    </xf>
    <xf numFmtId="173" fontId="18" fillId="2" borderId="13" xfId="73" applyNumberFormat="1" applyFont="1" applyFill="1" applyBorder="1" applyAlignment="1">
      <alignment horizontal="right" vertical="center"/>
    </xf>
    <xf numFmtId="0" fontId="18" fillId="2" borderId="13" xfId="133" applyFont="1" applyFill="1" applyBorder="1" applyAlignment="1">
      <alignment horizontal="left" vertical="center" wrapText="1"/>
    </xf>
    <xf numFmtId="0" fontId="18" fillId="2" borderId="13" xfId="133" applyFont="1" applyFill="1" applyBorder="1" applyAlignment="1">
      <alignment horizontal="center" vertical="center"/>
    </xf>
    <xf numFmtId="3" fontId="18" fillId="2" borderId="13" xfId="133" applyNumberFormat="1" applyFont="1" applyFill="1" applyBorder="1" applyAlignment="1">
      <alignment horizontal="center" vertical="center"/>
    </xf>
    <xf numFmtId="0" fontId="18" fillId="34" borderId="1" xfId="0" quotePrefix="1" applyFont="1" applyFill="1" applyBorder="1" applyAlignment="1">
      <alignment horizontal="center" vertical="center"/>
    </xf>
    <xf numFmtId="0" fontId="18" fillId="34" borderId="13" xfId="0" applyFont="1" applyFill="1" applyBorder="1" applyAlignment="1">
      <alignment horizontal="left" vertical="center" wrapText="1"/>
    </xf>
    <xf numFmtId="0" fontId="18" fillId="34" borderId="13" xfId="0" applyFont="1" applyFill="1" applyBorder="1" applyAlignment="1">
      <alignment horizontal="center" vertical="center"/>
    </xf>
    <xf numFmtId="3" fontId="18" fillId="34" borderId="13" xfId="0" applyNumberFormat="1" applyFont="1" applyFill="1" applyBorder="1" applyAlignment="1">
      <alignment horizontal="center" vertical="center"/>
    </xf>
    <xf numFmtId="0" fontId="18" fillId="0" borderId="1" xfId="133" applyFont="1" applyBorder="1" applyAlignment="1">
      <alignment horizontal="center" vertical="center"/>
    </xf>
    <xf numFmtId="0" fontId="18" fillId="0" borderId="13" xfId="133" applyFont="1" applyBorder="1" applyAlignment="1">
      <alignment horizontal="left" vertical="center" wrapText="1"/>
    </xf>
    <xf numFmtId="0" fontId="18" fillId="0" borderId="13" xfId="133" applyFont="1" applyBorder="1" applyAlignment="1">
      <alignment horizontal="center" vertical="center"/>
    </xf>
    <xf numFmtId="3" fontId="18" fillId="0" borderId="13" xfId="133" applyNumberFormat="1" applyFont="1" applyBorder="1" applyAlignment="1">
      <alignment horizontal="center" vertical="center"/>
    </xf>
    <xf numFmtId="173" fontId="18" fillId="0" borderId="13" xfId="36" applyNumberFormat="1" applyFont="1" applyFill="1" applyBorder="1" applyAlignment="1">
      <alignment horizontal="right" vertical="center"/>
    </xf>
    <xf numFmtId="0" fontId="18" fillId="34" borderId="13" xfId="133" applyFont="1" applyFill="1" applyBorder="1" applyAlignment="1">
      <alignment horizontal="left" vertical="center" wrapText="1"/>
    </xf>
    <xf numFmtId="0" fontId="18" fillId="34" borderId="13" xfId="133" applyFont="1" applyFill="1" applyBorder="1" applyAlignment="1">
      <alignment horizontal="center" vertical="center"/>
    </xf>
    <xf numFmtId="3" fontId="18" fillId="34" borderId="13" xfId="133" applyNumberFormat="1" applyFont="1" applyFill="1" applyBorder="1" applyAlignment="1">
      <alignment horizontal="center" vertical="center"/>
    </xf>
    <xf numFmtId="173" fontId="18" fillId="0" borderId="13" xfId="36" applyNumberFormat="1" applyFont="1" applyBorder="1" applyAlignment="1">
      <alignment horizontal="right" vertical="center"/>
    </xf>
    <xf numFmtId="0" fontId="17" fillId="2" borderId="14" xfId="133" applyFont="1" applyFill="1" applyBorder="1" applyAlignment="1">
      <alignment horizontal="center" vertical="center"/>
    </xf>
    <xf numFmtId="0" fontId="17" fillId="2" borderId="5" xfId="133" applyFont="1" applyFill="1" applyBorder="1" applyAlignment="1">
      <alignment horizontal="left" vertical="center" wrapText="1"/>
    </xf>
    <xf numFmtId="0" fontId="17" fillId="2" borderId="5" xfId="133" applyFont="1" applyFill="1" applyBorder="1" applyAlignment="1">
      <alignment horizontal="center" vertical="center"/>
    </xf>
    <xf numFmtId="1" fontId="17" fillId="2" borderId="5" xfId="133" applyNumberFormat="1" applyFont="1" applyFill="1" applyBorder="1" applyAlignment="1">
      <alignment horizontal="center" vertical="center"/>
    </xf>
    <xf numFmtId="173" fontId="17" fillId="2" borderId="15" xfId="73" applyNumberFormat="1" applyFont="1" applyFill="1" applyBorder="1" applyAlignment="1">
      <alignment horizontal="right" vertical="center"/>
    </xf>
    <xf numFmtId="173" fontId="17" fillId="2" borderId="2" xfId="73" applyNumberFormat="1" applyFont="1" applyFill="1" applyBorder="1" applyAlignment="1">
      <alignment horizontal="right" vertical="center"/>
    </xf>
    <xf numFmtId="0" fontId="18" fillId="34" borderId="1" xfId="0" applyFont="1" applyFill="1" applyBorder="1" applyAlignment="1">
      <alignment horizontal="center" vertical="center"/>
    </xf>
    <xf numFmtId="173" fontId="18" fillId="2" borderId="13" xfId="36" applyNumberFormat="1" applyFont="1" applyFill="1" applyBorder="1" applyAlignment="1">
      <alignment horizontal="right" vertical="center"/>
    </xf>
    <xf numFmtId="0" fontId="25" fillId="2" borderId="0" xfId="0" applyFont="1" applyFill="1" applyAlignment="1">
      <alignment vertical="center"/>
    </xf>
    <xf numFmtId="173" fontId="18" fillId="2" borderId="1" xfId="73" applyNumberFormat="1" applyFont="1" applyFill="1" applyBorder="1" applyAlignment="1">
      <alignment vertical="center"/>
    </xf>
    <xf numFmtId="173" fontId="18" fillId="2" borderId="13" xfId="73" applyNumberFormat="1" applyFont="1" applyFill="1" applyBorder="1" applyAlignment="1">
      <alignment vertical="center"/>
    </xf>
    <xf numFmtId="173" fontId="18" fillId="2" borderId="1" xfId="73" applyNumberFormat="1" applyFont="1" applyFill="1" applyBorder="1" applyAlignment="1">
      <alignment horizontal="right" vertical="center"/>
    </xf>
    <xf numFmtId="173" fontId="17" fillId="2" borderId="16" xfId="73" quotePrefix="1" applyNumberFormat="1" applyFont="1" applyFill="1" applyBorder="1" applyAlignment="1">
      <alignment horizontal="right" vertical="center"/>
    </xf>
    <xf numFmtId="173" fontId="18" fillId="2" borderId="0" xfId="73" applyNumberFormat="1" applyFont="1" applyFill="1" applyBorder="1" applyAlignment="1">
      <alignment horizontal="right" vertical="center"/>
    </xf>
    <xf numFmtId="3" fontId="18" fillId="2" borderId="0" xfId="133" applyNumberFormat="1" applyFont="1" applyFill="1" applyAlignment="1">
      <alignment vertical="center"/>
    </xf>
    <xf numFmtId="3" fontId="18" fillId="2" borderId="0" xfId="0" applyNumberFormat="1" applyFont="1" applyFill="1" applyAlignment="1">
      <alignment vertical="center"/>
    </xf>
    <xf numFmtId="3" fontId="17" fillId="2" borderId="0" xfId="0" applyNumberFormat="1" applyFont="1" applyFill="1" applyAlignment="1">
      <alignment horizontal="centerContinuous" vertical="center"/>
    </xf>
    <xf numFmtId="3" fontId="17" fillId="2" borderId="4" xfId="0" applyNumberFormat="1" applyFont="1" applyFill="1" applyBorder="1" applyAlignment="1">
      <alignment horizontal="center" vertical="center" wrapText="1"/>
    </xf>
    <xf numFmtId="3" fontId="18" fillId="2" borderId="4" xfId="0" applyNumberFormat="1" applyFont="1" applyFill="1" applyBorder="1" applyAlignment="1">
      <alignment vertical="center"/>
    </xf>
    <xf numFmtId="3" fontId="17" fillId="2" borderId="4" xfId="0" applyNumberFormat="1" applyFont="1" applyFill="1" applyBorder="1" applyAlignment="1">
      <alignment vertical="center"/>
    </xf>
    <xf numFmtId="173" fontId="18" fillId="34" borderId="13" xfId="36" applyNumberFormat="1" applyFont="1" applyFill="1" applyBorder="1" applyAlignment="1">
      <alignment horizontal="right" vertical="center"/>
    </xf>
    <xf numFmtId="3" fontId="18" fillId="34" borderId="1" xfId="0" applyNumberFormat="1" applyFont="1" applyFill="1" applyBorder="1" applyAlignment="1">
      <alignment horizontal="center" vertical="center"/>
    </xf>
    <xf numFmtId="0" fontId="20" fillId="34" borderId="13" xfId="0" applyFont="1" applyFill="1" applyBorder="1" applyAlignment="1">
      <alignment horizontal="left" vertical="center" wrapText="1"/>
    </xf>
    <xf numFmtId="4" fontId="18" fillId="34" borderId="13" xfId="0" applyNumberFormat="1" applyFont="1" applyFill="1" applyBorder="1" applyAlignment="1">
      <alignment horizontal="center" vertical="center"/>
    </xf>
    <xf numFmtId="0" fontId="17" fillId="34" borderId="13" xfId="0" applyFont="1" applyFill="1" applyBorder="1" applyAlignment="1">
      <alignment horizontal="left" vertical="center" wrapText="1"/>
    </xf>
    <xf numFmtId="4" fontId="18" fillId="34" borderId="13" xfId="133" applyNumberFormat="1" applyFont="1" applyFill="1" applyBorder="1" applyAlignment="1">
      <alignment horizontal="center" vertical="center"/>
    </xf>
    <xf numFmtId="0" fontId="18" fillId="34" borderId="13" xfId="0" quotePrefix="1" applyFont="1" applyFill="1" applyBorder="1" applyAlignment="1">
      <alignment horizontal="left" vertical="center" wrapText="1"/>
    </xf>
    <xf numFmtId="0" fontId="17" fillId="34" borderId="14" xfId="133" applyFont="1" applyFill="1" applyBorder="1" applyAlignment="1">
      <alignment horizontal="center" vertical="center"/>
    </xf>
    <xf numFmtId="0" fontId="17" fillId="34" borderId="5" xfId="133" applyFont="1" applyFill="1" applyBorder="1" applyAlignment="1">
      <alignment horizontal="left" vertical="center" wrapText="1"/>
    </xf>
    <xf numFmtId="0" fontId="17" fillId="34" borderId="5" xfId="133" applyFont="1" applyFill="1" applyBorder="1" applyAlignment="1">
      <alignment horizontal="center" vertical="center"/>
    </xf>
    <xf numFmtId="1" fontId="17" fillId="34" borderId="5" xfId="133" applyNumberFormat="1" applyFont="1" applyFill="1" applyBorder="1" applyAlignment="1">
      <alignment horizontal="center" vertical="center"/>
    </xf>
    <xf numFmtId="173" fontId="17" fillId="34" borderId="15" xfId="36" applyNumberFormat="1" applyFont="1" applyFill="1" applyBorder="1" applyAlignment="1">
      <alignment horizontal="right" vertical="center"/>
    </xf>
    <xf numFmtId="173" fontId="17" fillId="34" borderId="2" xfId="36" applyNumberFormat="1" applyFont="1" applyFill="1" applyBorder="1" applyAlignment="1">
      <alignment horizontal="right" vertical="center"/>
    </xf>
    <xf numFmtId="173" fontId="18" fillId="34" borderId="1" xfId="36" applyNumberFormat="1" applyFont="1" applyFill="1" applyBorder="1" applyAlignment="1">
      <alignment horizontal="right" vertical="center"/>
    </xf>
    <xf numFmtId="0" fontId="18" fillId="34" borderId="1" xfId="0" applyFont="1" applyFill="1" applyBorder="1" applyAlignment="1">
      <alignment horizontal="left" vertical="center" wrapText="1"/>
    </xf>
    <xf numFmtId="9" fontId="18" fillId="34" borderId="13" xfId="0" applyNumberFormat="1" applyFont="1" applyFill="1" applyBorder="1" applyAlignment="1">
      <alignment horizontal="center" vertical="center"/>
    </xf>
    <xf numFmtId="0" fontId="19" fillId="34" borderId="13" xfId="133" applyFont="1" applyFill="1" applyBorder="1" applyAlignment="1">
      <alignment horizontal="left" vertical="center" wrapText="1"/>
    </xf>
    <xf numFmtId="0" fontId="18" fillId="34" borderId="3" xfId="133" applyFont="1" applyFill="1" applyBorder="1" applyAlignment="1">
      <alignment vertical="center" wrapText="1"/>
    </xf>
    <xf numFmtId="0" fontId="18" fillId="34" borderId="3" xfId="0" applyFont="1" applyFill="1" applyBorder="1" applyAlignment="1">
      <alignment horizontal="center" vertical="center"/>
    </xf>
    <xf numFmtId="1" fontId="18" fillId="34" borderId="3" xfId="173" applyNumberFormat="1" applyFont="1" applyFill="1" applyBorder="1" applyAlignment="1">
      <alignment horizontal="center" vertical="center"/>
    </xf>
    <xf numFmtId="49" fontId="18" fillId="34" borderId="3" xfId="173" applyNumberFormat="1" applyFont="1" applyFill="1" applyBorder="1" applyAlignment="1">
      <alignment horizontal="center" vertical="center"/>
    </xf>
    <xf numFmtId="0" fontId="18" fillId="34" borderId="3" xfId="133" applyFont="1" applyFill="1" applyBorder="1" applyAlignment="1">
      <alignment horizontal="left" vertical="center"/>
    </xf>
    <xf numFmtId="0" fontId="18" fillId="34" borderId="3" xfId="133" applyFont="1" applyFill="1" applyBorder="1" applyAlignment="1">
      <alignment horizontal="center" vertical="center"/>
    </xf>
    <xf numFmtId="173" fontId="18" fillId="34" borderId="3" xfId="36" applyNumberFormat="1" applyFont="1" applyFill="1" applyBorder="1" applyAlignment="1">
      <alignment vertical="center"/>
    </xf>
    <xf numFmtId="3" fontId="18" fillId="34" borderId="0" xfId="133" applyNumberFormat="1" applyFont="1" applyFill="1" applyAlignment="1">
      <alignment vertical="center"/>
    </xf>
    <xf numFmtId="3" fontId="18" fillId="34" borderId="0" xfId="0" applyNumberFormat="1" applyFont="1" applyFill="1" applyAlignment="1">
      <alignment vertical="center"/>
    </xf>
    <xf numFmtId="173" fontId="17" fillId="2" borderId="0" xfId="73" applyNumberFormat="1" applyFont="1" applyFill="1" applyAlignment="1">
      <alignment horizontal="right" vertical="center"/>
    </xf>
    <xf numFmtId="3" fontId="17" fillId="2" borderId="0" xfId="0" quotePrefix="1" applyNumberFormat="1" applyFont="1" applyFill="1" applyAlignment="1">
      <alignment horizontal="left" vertical="center"/>
    </xf>
    <xf numFmtId="3" fontId="22" fillId="2" borderId="0" xfId="0" applyNumberFormat="1" applyFont="1" applyFill="1" applyAlignment="1">
      <alignment vertical="center"/>
    </xf>
    <xf numFmtId="0" fontId="18" fillId="2" borderId="17" xfId="0" applyFont="1" applyFill="1" applyBorder="1" applyAlignment="1">
      <alignment horizontal="center" vertical="center"/>
    </xf>
    <xf numFmtId="0" fontId="18" fillId="2" borderId="17" xfId="0" applyFont="1" applyFill="1" applyBorder="1" applyAlignment="1">
      <alignment horizontal="left" vertical="center" wrapText="1"/>
    </xf>
    <xf numFmtId="173" fontId="18" fillId="2" borderId="17" xfId="73" applyNumberFormat="1" applyFont="1" applyFill="1" applyBorder="1" applyAlignment="1">
      <alignment horizontal="right" vertical="center"/>
    </xf>
    <xf numFmtId="3" fontId="18" fillId="2" borderId="4" xfId="0" applyNumberFormat="1" applyFont="1" applyFill="1" applyBorder="1" applyAlignment="1">
      <alignment horizontal="center" vertical="center"/>
    </xf>
    <xf numFmtId="0" fontId="18" fillId="2" borderId="18" xfId="133" applyFont="1" applyFill="1" applyBorder="1" applyAlignment="1">
      <alignment horizontal="center" vertical="center"/>
    </xf>
    <xf numFmtId="0" fontId="19" fillId="2" borderId="13" xfId="133" applyFont="1" applyFill="1" applyBorder="1" applyAlignment="1">
      <alignment horizontal="left" vertical="center" wrapText="1"/>
    </xf>
    <xf numFmtId="0" fontId="18" fillId="2" borderId="13" xfId="133" applyFont="1" applyFill="1" applyBorder="1" applyAlignment="1">
      <alignment horizontal="centerContinuous" vertical="center"/>
    </xf>
    <xf numFmtId="173" fontId="18" fillId="2" borderId="13" xfId="73" applyNumberFormat="1" applyFont="1" applyFill="1" applyBorder="1" applyAlignment="1" applyProtection="1">
      <alignment horizontal="center" vertical="center"/>
    </xf>
    <xf numFmtId="173" fontId="18" fillId="2" borderId="1" xfId="73" applyNumberFormat="1" applyFont="1" applyFill="1" applyBorder="1" applyAlignment="1" applyProtection="1">
      <alignment horizontal="center" vertical="center"/>
    </xf>
    <xf numFmtId="3" fontId="18" fillId="2" borderId="4" xfId="0" applyNumberFormat="1" applyFont="1" applyFill="1" applyBorder="1" applyAlignment="1">
      <alignment horizontal="right" vertical="center"/>
    </xf>
    <xf numFmtId="0" fontId="18" fillId="2" borderId="18" xfId="133" quotePrefix="1" applyFont="1" applyFill="1" applyBorder="1" applyAlignment="1">
      <alignment horizontal="center" vertical="center"/>
    </xf>
    <xf numFmtId="0" fontId="18" fillId="34" borderId="18" xfId="133" quotePrefix="1" applyFont="1" applyFill="1" applyBorder="1" applyAlignment="1">
      <alignment horizontal="center" vertical="center"/>
    </xf>
    <xf numFmtId="173" fontId="18" fillId="34" borderId="13" xfId="36" applyNumberFormat="1" applyFont="1" applyFill="1" applyBorder="1" applyAlignment="1">
      <alignment vertical="center"/>
    </xf>
    <xf numFmtId="0" fontId="27" fillId="2" borderId="13" xfId="133" applyFont="1" applyFill="1" applyBorder="1" applyAlignment="1">
      <alignment horizontal="left" vertical="center" wrapText="1"/>
    </xf>
    <xf numFmtId="0" fontId="18" fillId="2" borderId="18" xfId="133" applyFont="1" applyFill="1" applyBorder="1" applyAlignment="1">
      <alignment horizontal="left" vertical="center"/>
    </xf>
    <xf numFmtId="170" fontId="18" fillId="2" borderId="13" xfId="133" applyNumberFormat="1" applyFont="1" applyFill="1" applyBorder="1" applyAlignment="1">
      <alignment horizontal="right" vertical="center"/>
    </xf>
    <xf numFmtId="170" fontId="18" fillId="2" borderId="1" xfId="0" applyNumberFormat="1" applyFont="1" applyFill="1" applyBorder="1" applyAlignment="1">
      <alignment horizontal="center" vertical="center"/>
    </xf>
    <xf numFmtId="0" fontId="17" fillId="2" borderId="1" xfId="0" applyFont="1" applyFill="1" applyBorder="1" applyAlignment="1">
      <alignment horizontal="left" vertical="center" wrapText="1"/>
    </xf>
    <xf numFmtId="0" fontId="17" fillId="2" borderId="1" xfId="0" applyFont="1" applyFill="1" applyBorder="1" applyAlignment="1">
      <alignment horizontal="center" vertical="center"/>
    </xf>
    <xf numFmtId="0" fontId="19" fillId="2" borderId="1" xfId="0" applyFont="1" applyFill="1" applyBorder="1" applyAlignment="1">
      <alignment horizontal="left" vertical="center" wrapText="1"/>
    </xf>
    <xf numFmtId="170" fontId="17" fillId="2" borderId="1" xfId="0" applyNumberFormat="1" applyFont="1" applyFill="1" applyBorder="1" applyAlignment="1">
      <alignment horizontal="center" vertical="center"/>
    </xf>
    <xf numFmtId="173" fontId="17" fillId="2" borderId="13" xfId="73" applyNumberFormat="1" applyFont="1" applyFill="1" applyBorder="1" applyAlignment="1">
      <alignment horizontal="right" vertical="center"/>
    </xf>
    <xf numFmtId="0" fontId="27" fillId="2" borderId="1" xfId="0" applyFont="1" applyFill="1" applyBorder="1" applyAlignment="1">
      <alignment horizontal="left" vertical="center" wrapText="1"/>
    </xf>
    <xf numFmtId="0" fontId="18" fillId="2" borderId="19" xfId="0" quotePrefix="1" applyFont="1" applyFill="1" applyBorder="1" applyAlignment="1">
      <alignment horizontal="center" vertical="center"/>
    </xf>
    <xf numFmtId="0" fontId="18" fillId="2" borderId="19" xfId="0" applyFont="1" applyFill="1" applyBorder="1" applyAlignment="1">
      <alignment horizontal="left" vertical="center" wrapText="1"/>
    </xf>
    <xf numFmtId="0" fontId="18" fillId="2" borderId="19" xfId="0" applyFont="1" applyFill="1" applyBorder="1" applyAlignment="1">
      <alignment horizontal="center" vertical="center"/>
    </xf>
    <xf numFmtId="3" fontId="18" fillId="2" borderId="19" xfId="0" applyNumberFormat="1" applyFont="1" applyFill="1" applyBorder="1" applyAlignment="1">
      <alignment horizontal="center" vertical="center"/>
    </xf>
    <xf numFmtId="173" fontId="18" fillId="2" borderId="19" xfId="73" applyNumberFormat="1" applyFont="1" applyFill="1" applyBorder="1" applyAlignment="1">
      <alignment horizontal="right" vertical="center"/>
    </xf>
    <xf numFmtId="0" fontId="17" fillId="2" borderId="20" xfId="0" applyFont="1" applyFill="1" applyBorder="1" applyAlignment="1">
      <alignment horizontal="center" vertical="center"/>
    </xf>
    <xf numFmtId="0" fontId="17" fillId="2" borderId="21" xfId="0" applyFont="1" applyFill="1" applyBorder="1" applyAlignment="1">
      <alignment horizontal="left" vertical="center" wrapText="1"/>
    </xf>
    <xf numFmtId="0" fontId="17" fillId="2" borderId="21" xfId="0" applyFont="1" applyFill="1" applyBorder="1" applyAlignment="1">
      <alignment horizontal="center" vertical="center"/>
    </xf>
    <xf numFmtId="170" fontId="17" fillId="2" borderId="21" xfId="0" applyNumberFormat="1" applyFont="1" applyFill="1" applyBorder="1" applyAlignment="1">
      <alignment horizontal="center" vertical="center"/>
    </xf>
    <xf numFmtId="173" fontId="17" fillId="2" borderId="22" xfId="73" applyNumberFormat="1" applyFont="1" applyFill="1" applyBorder="1" applyAlignment="1">
      <alignment horizontal="right" vertical="center"/>
    </xf>
    <xf numFmtId="0" fontId="18" fillId="34" borderId="0" xfId="133" applyFont="1" applyFill="1" applyAlignment="1">
      <alignment vertical="center"/>
    </xf>
    <xf numFmtId="170" fontId="17" fillId="34" borderId="0" xfId="36" applyNumberFormat="1" applyFont="1" applyFill="1" applyAlignment="1">
      <alignment horizontal="center" vertical="center"/>
    </xf>
    <xf numFmtId="3" fontId="17" fillId="34" borderId="0" xfId="133" quotePrefix="1" applyNumberFormat="1" applyFont="1" applyFill="1" applyAlignment="1">
      <alignment horizontal="left" vertical="center"/>
    </xf>
    <xf numFmtId="3" fontId="22" fillId="34" borderId="0" xfId="133" applyNumberFormat="1" applyFont="1" applyFill="1" applyAlignment="1">
      <alignment vertical="center"/>
    </xf>
    <xf numFmtId="170" fontId="17" fillId="34" borderId="0" xfId="133" applyNumberFormat="1" applyFont="1" applyFill="1" applyAlignment="1">
      <alignment horizontal="center" vertical="center"/>
    </xf>
    <xf numFmtId="173" fontId="17" fillId="34" borderId="0" xfId="52" applyNumberFormat="1" applyFont="1" applyFill="1" applyBorder="1" applyAlignment="1" applyProtection="1">
      <alignment horizontal="right" vertical="center"/>
    </xf>
    <xf numFmtId="3" fontId="17" fillId="34" borderId="0" xfId="133" applyNumberFormat="1" applyFont="1" applyFill="1" applyAlignment="1">
      <alignment horizontal="centerContinuous" vertical="center"/>
    </xf>
    <xf numFmtId="0" fontId="17" fillId="34" borderId="6" xfId="130" applyFont="1" applyFill="1" applyBorder="1" applyAlignment="1">
      <alignment horizontal="center" vertical="center"/>
    </xf>
    <xf numFmtId="170" fontId="17" fillId="34" borderId="6" xfId="130" applyNumberFormat="1" applyFont="1" applyFill="1" applyBorder="1" applyAlignment="1">
      <alignment horizontal="center" vertical="center"/>
    </xf>
    <xf numFmtId="173" fontId="17" fillId="34" borderId="6" xfId="52" applyNumberFormat="1" applyFont="1" applyFill="1" applyBorder="1" applyAlignment="1">
      <alignment horizontal="center" vertical="center"/>
    </xf>
    <xf numFmtId="173" fontId="17" fillId="34" borderId="10" xfId="52" applyNumberFormat="1" applyFont="1" applyFill="1" applyBorder="1" applyAlignment="1">
      <alignment horizontal="center" vertical="center"/>
    </xf>
    <xf numFmtId="3" fontId="17" fillId="34" borderId="4" xfId="130" applyNumberFormat="1" applyFont="1" applyFill="1" applyBorder="1" applyAlignment="1">
      <alignment horizontal="center" vertical="center" wrapText="1"/>
    </xf>
    <xf numFmtId="0" fontId="18" fillId="34" borderId="0" xfId="130" applyFont="1" applyFill="1" applyAlignment="1">
      <alignment vertical="center"/>
    </xf>
    <xf numFmtId="0" fontId="17" fillId="34" borderId="11" xfId="130" applyFont="1" applyFill="1" applyBorder="1" applyAlignment="1">
      <alignment horizontal="center" vertical="center"/>
    </xf>
    <xf numFmtId="0" fontId="17" fillId="34" borderId="11" xfId="130" applyFont="1" applyFill="1" applyBorder="1" applyAlignment="1">
      <alignment vertical="center"/>
    </xf>
    <xf numFmtId="170" fontId="17" fillId="34" borderId="11" xfId="130" applyNumberFormat="1" applyFont="1" applyFill="1" applyBorder="1" applyAlignment="1">
      <alignment horizontal="center" vertical="center"/>
    </xf>
    <xf numFmtId="173" fontId="17" fillId="34" borderId="11" xfId="52" applyNumberFormat="1" applyFont="1" applyFill="1" applyBorder="1" applyAlignment="1">
      <alignment horizontal="center" vertical="center"/>
    </xf>
    <xf numFmtId="173" fontId="17" fillId="34" borderId="12" xfId="52" applyNumberFormat="1" applyFont="1" applyFill="1" applyBorder="1" applyAlignment="1">
      <alignment horizontal="center" vertical="center"/>
    </xf>
    <xf numFmtId="170" fontId="18" fillId="34" borderId="3" xfId="133" applyNumberFormat="1" applyFont="1" applyFill="1" applyBorder="1" applyAlignment="1">
      <alignment horizontal="center" vertical="center"/>
    </xf>
    <xf numFmtId="173" fontId="18" fillId="34" borderId="3" xfId="52" applyNumberFormat="1" applyFont="1" applyFill="1" applyBorder="1" applyAlignment="1">
      <alignment horizontal="right" vertical="center"/>
    </xf>
    <xf numFmtId="3" fontId="18" fillId="34" borderId="0" xfId="133" applyNumberFormat="1" applyFont="1" applyFill="1" applyAlignment="1">
      <alignment horizontal="center" vertical="center"/>
    </xf>
    <xf numFmtId="0" fontId="17" fillId="34" borderId="3" xfId="133" applyFont="1" applyFill="1" applyBorder="1" applyAlignment="1">
      <alignment horizontal="left" vertical="center" wrapText="1"/>
    </xf>
    <xf numFmtId="3" fontId="18" fillId="34" borderId="0" xfId="133" applyNumberFormat="1" applyFont="1" applyFill="1" applyAlignment="1">
      <alignment horizontal="right" vertical="center"/>
    </xf>
    <xf numFmtId="173" fontId="18" fillId="34" borderId="3" xfId="52" applyNumberFormat="1" applyFont="1" applyFill="1" applyBorder="1" applyAlignment="1">
      <alignment horizontal="center" vertical="center"/>
    </xf>
    <xf numFmtId="0" fontId="18" fillId="34" borderId="3" xfId="133" quotePrefix="1" applyFont="1" applyFill="1" applyBorder="1" applyAlignment="1">
      <alignment horizontal="left" vertical="center" wrapText="1"/>
    </xf>
    <xf numFmtId="170" fontId="18" fillId="34" borderId="3" xfId="107" applyNumberFormat="1" applyFont="1" applyFill="1" applyBorder="1" applyAlignment="1">
      <alignment horizontal="center" vertical="center"/>
    </xf>
    <xf numFmtId="0" fontId="27" fillId="34" borderId="3" xfId="133" applyFont="1" applyFill="1" applyBorder="1" applyAlignment="1">
      <alignment horizontal="left" vertical="center" wrapText="1"/>
    </xf>
    <xf numFmtId="0" fontId="28" fillId="34" borderId="3" xfId="133" applyFont="1" applyFill="1" applyBorder="1" applyAlignment="1">
      <alignment horizontal="center" vertical="center"/>
    </xf>
    <xf numFmtId="170" fontId="28" fillId="34" borderId="3" xfId="133" applyNumberFormat="1" applyFont="1" applyFill="1" applyBorder="1" applyAlignment="1">
      <alignment horizontal="center" vertical="center"/>
    </xf>
    <xf numFmtId="173" fontId="28" fillId="34" borderId="3" xfId="52" applyNumberFormat="1" applyFont="1" applyFill="1" applyBorder="1" applyAlignment="1">
      <alignment horizontal="center" vertical="center"/>
    </xf>
    <xf numFmtId="0" fontId="23" fillId="34" borderId="3" xfId="133" applyFont="1" applyFill="1" applyBorder="1" applyAlignment="1">
      <alignment horizontal="center" vertical="center"/>
    </xf>
    <xf numFmtId="170" fontId="23" fillId="34" borderId="3" xfId="133" applyNumberFormat="1" applyFont="1" applyFill="1" applyBorder="1" applyAlignment="1">
      <alignment horizontal="center" vertical="center"/>
    </xf>
    <xf numFmtId="173" fontId="23" fillId="34" borderId="3" xfId="52" applyNumberFormat="1" applyFont="1" applyFill="1" applyBorder="1" applyAlignment="1" applyProtection="1">
      <alignment horizontal="center" vertical="center"/>
    </xf>
    <xf numFmtId="0" fontId="23" fillId="34" borderId="3" xfId="133" quotePrefix="1" applyFont="1" applyFill="1" applyBorder="1" applyAlignment="1">
      <alignment horizontal="center" vertical="center"/>
    </xf>
    <xf numFmtId="0" fontId="23" fillId="34" borderId="3" xfId="133" applyFont="1" applyFill="1" applyBorder="1" applyAlignment="1">
      <alignment horizontal="left" vertical="center" wrapText="1"/>
    </xf>
    <xf numFmtId="0" fontId="19" fillId="34" borderId="3" xfId="133" applyFont="1" applyFill="1" applyBorder="1" applyAlignment="1">
      <alignment vertical="center"/>
    </xf>
    <xf numFmtId="0" fontId="18" fillId="34" borderId="3" xfId="133" applyFont="1" applyFill="1" applyBorder="1" applyAlignment="1">
      <alignment vertical="center"/>
    </xf>
    <xf numFmtId="3" fontId="17" fillId="34" borderId="0" xfId="133" applyNumberFormat="1" applyFont="1" applyFill="1" applyAlignment="1">
      <alignment vertical="center"/>
    </xf>
    <xf numFmtId="0" fontId="27" fillId="34" borderId="3" xfId="133" quotePrefix="1" applyFont="1" applyFill="1" applyBorder="1" applyAlignment="1">
      <alignment horizontal="left" vertical="center" wrapText="1"/>
    </xf>
    <xf numFmtId="3" fontId="17" fillId="34" borderId="0" xfId="133" applyNumberFormat="1" applyFont="1" applyFill="1" applyAlignment="1">
      <alignment horizontal="right" vertical="center"/>
    </xf>
    <xf numFmtId="0" fontId="18" fillId="34" borderId="3" xfId="133" quotePrefix="1" applyFont="1" applyFill="1" applyBorder="1" applyAlignment="1">
      <alignment horizontal="center" vertical="center"/>
    </xf>
    <xf numFmtId="0" fontId="20" fillId="34" borderId="3" xfId="133" applyFont="1" applyFill="1" applyBorder="1" applyAlignment="1">
      <alignment vertical="center"/>
    </xf>
    <xf numFmtId="173" fontId="18" fillId="34" borderId="3" xfId="36" applyNumberFormat="1" applyFont="1" applyFill="1" applyBorder="1" applyAlignment="1">
      <alignment horizontal="center" vertical="center"/>
    </xf>
    <xf numFmtId="3" fontId="18" fillId="34" borderId="0" xfId="133" applyNumberFormat="1" applyFont="1" applyFill="1"/>
    <xf numFmtId="0" fontId="18" fillId="34" borderId="0" xfId="133" applyFont="1" applyFill="1"/>
    <xf numFmtId="3" fontId="26" fillId="34" borderId="0" xfId="133" applyNumberFormat="1" applyFont="1" applyFill="1" applyAlignment="1">
      <alignment vertical="center"/>
    </xf>
    <xf numFmtId="0" fontId="20" fillId="34" borderId="3" xfId="133" applyFont="1" applyFill="1" applyBorder="1" applyAlignment="1">
      <alignment vertical="center" wrapText="1"/>
    </xf>
    <xf numFmtId="0" fontId="19" fillId="34" borderId="3" xfId="133" quotePrefix="1" applyFont="1" applyFill="1" applyBorder="1" applyAlignment="1">
      <alignment horizontal="left" vertical="center" wrapText="1"/>
    </xf>
    <xf numFmtId="0" fontId="20" fillId="34" borderId="3" xfId="133" applyFont="1" applyFill="1" applyBorder="1" applyAlignment="1">
      <alignment horizontal="left" vertical="center" wrapText="1"/>
    </xf>
    <xf numFmtId="0" fontId="19" fillId="34" borderId="3" xfId="133" applyFont="1" applyFill="1" applyBorder="1" applyAlignment="1">
      <alignment vertical="center" wrapText="1"/>
    </xf>
    <xf numFmtId="0" fontId="30" fillId="34" borderId="3" xfId="133" applyFont="1" applyFill="1" applyBorder="1" applyAlignment="1">
      <alignment vertical="center" wrapText="1"/>
    </xf>
    <xf numFmtId="0" fontId="17" fillId="34" borderId="3" xfId="133" applyFont="1" applyFill="1" applyBorder="1" applyAlignment="1">
      <alignment vertical="center" wrapText="1"/>
    </xf>
    <xf numFmtId="0" fontId="18" fillId="34" borderId="0" xfId="133" applyFont="1" applyFill="1" applyAlignment="1">
      <alignment horizontal="center" vertical="center"/>
    </xf>
    <xf numFmtId="170" fontId="18" fillId="34" borderId="0" xfId="133" applyNumberFormat="1" applyFont="1" applyFill="1" applyAlignment="1">
      <alignment horizontal="center" vertical="center"/>
    </xf>
    <xf numFmtId="173" fontId="18" fillId="34" borderId="0" xfId="52" applyNumberFormat="1" applyFont="1" applyFill="1" applyAlignment="1">
      <alignment horizontal="right" vertical="center"/>
    </xf>
    <xf numFmtId="0" fontId="17" fillId="2" borderId="0" xfId="133" applyFont="1" applyFill="1" applyAlignment="1">
      <alignment vertical="center" wrapText="1"/>
    </xf>
    <xf numFmtId="169" fontId="17" fillId="2" borderId="0" xfId="133" applyNumberFormat="1" applyFont="1" applyFill="1" applyAlignment="1">
      <alignment horizontal="center" vertical="center"/>
    </xf>
    <xf numFmtId="176" fontId="17" fillId="2" borderId="0" xfId="28" applyNumberFormat="1" applyFont="1" applyFill="1" applyAlignment="1">
      <alignment horizontal="right" vertical="center"/>
    </xf>
    <xf numFmtId="176" fontId="17" fillId="2" borderId="0" xfId="28" quotePrefix="1" applyNumberFormat="1" applyFont="1" applyFill="1" applyAlignment="1">
      <alignment horizontal="left" vertical="center"/>
    </xf>
    <xf numFmtId="0" fontId="17" fillId="2" borderId="0" xfId="0" applyFont="1" applyFill="1" applyAlignment="1">
      <alignment vertical="center" wrapText="1"/>
    </xf>
    <xf numFmtId="169" fontId="17" fillId="2" borderId="0" xfId="0" applyNumberFormat="1" applyFont="1" applyFill="1" applyAlignment="1">
      <alignment horizontal="center" vertical="center"/>
    </xf>
    <xf numFmtId="176" fontId="17" fillId="2" borderId="0" xfId="28" applyNumberFormat="1" applyFont="1" applyFill="1" applyAlignment="1">
      <alignment horizontal="center" vertical="center"/>
    </xf>
    <xf numFmtId="0" fontId="61" fillId="0" borderId="0" xfId="0" applyFont="1" applyAlignment="1">
      <alignment wrapText="1"/>
    </xf>
    <xf numFmtId="0" fontId="61" fillId="0" borderId="0" xfId="0" applyFont="1"/>
    <xf numFmtId="0" fontId="62" fillId="0" borderId="23" xfId="0" applyFont="1" applyBorder="1" applyAlignment="1">
      <alignment wrapText="1"/>
    </xf>
    <xf numFmtId="0" fontId="62" fillId="0" borderId="0" xfId="0" applyFont="1" applyAlignment="1">
      <alignment horizontal="center" vertical="center"/>
    </xf>
    <xf numFmtId="0" fontId="61" fillId="0" borderId="24" xfId="0" applyFont="1" applyBorder="1" applyAlignment="1">
      <alignment wrapText="1"/>
    </xf>
    <xf numFmtId="0" fontId="62" fillId="0" borderId="25" xfId="0" applyFont="1" applyBorder="1" applyAlignment="1">
      <alignment wrapText="1"/>
    </xf>
    <xf numFmtId="0" fontId="61" fillId="0" borderId="0" xfId="0" applyFont="1" applyAlignment="1">
      <alignment horizontal="center" wrapText="1"/>
    </xf>
    <xf numFmtId="0" fontId="61" fillId="0" borderId="25" xfId="0" applyFont="1" applyBorder="1" applyAlignment="1">
      <alignment horizontal="center" wrapText="1"/>
    </xf>
    <xf numFmtId="41" fontId="61" fillId="0" borderId="0" xfId="29" applyFont="1" applyBorder="1" applyAlignment="1">
      <alignment wrapText="1"/>
    </xf>
    <xf numFmtId="0" fontId="61" fillId="0" borderId="25" xfId="0" applyFont="1" applyBorder="1" applyAlignment="1">
      <alignment wrapText="1"/>
    </xf>
    <xf numFmtId="176" fontId="18" fillId="34" borderId="3" xfId="36" applyNumberFormat="1" applyFont="1" applyFill="1" applyBorder="1" applyAlignment="1">
      <alignment horizontal="center" vertical="center"/>
    </xf>
    <xf numFmtId="176" fontId="18" fillId="34" borderId="3" xfId="36" applyNumberFormat="1" applyFont="1" applyFill="1" applyBorder="1" applyAlignment="1">
      <alignment horizontal="right" vertical="center"/>
    </xf>
    <xf numFmtId="0" fontId="19" fillId="34" borderId="0" xfId="133" applyFont="1" applyFill="1" applyAlignment="1">
      <alignment vertical="center"/>
    </xf>
    <xf numFmtId="176" fontId="18" fillId="34" borderId="0" xfId="36" applyNumberFormat="1" applyFont="1" applyFill="1" applyBorder="1" applyAlignment="1">
      <alignment horizontal="right" vertical="center"/>
    </xf>
    <xf numFmtId="0" fontId="18" fillId="0" borderId="0" xfId="133" applyFont="1" applyAlignment="1">
      <alignment vertical="center"/>
    </xf>
    <xf numFmtId="0" fontId="62" fillId="0" borderId="24" xfId="0" applyFont="1" applyBorder="1" applyAlignment="1">
      <alignment horizontal="right" wrapText="1"/>
    </xf>
    <xf numFmtId="0" fontId="62" fillId="0" borderId="26" xfId="0" applyFont="1" applyBorder="1" applyAlignment="1">
      <alignment horizontal="right" wrapText="1"/>
    </xf>
    <xf numFmtId="0" fontId="61" fillId="0" borderId="27" xfId="0" applyFont="1" applyBorder="1" applyAlignment="1">
      <alignment wrapText="1"/>
    </xf>
    <xf numFmtId="0" fontId="61" fillId="0" borderId="28" xfId="0" applyFont="1" applyBorder="1" applyAlignment="1">
      <alignment wrapText="1"/>
    </xf>
    <xf numFmtId="0" fontId="61" fillId="0" borderId="26" xfId="0" applyFont="1" applyBorder="1" applyAlignment="1">
      <alignment horizontal="center" wrapText="1"/>
    </xf>
    <xf numFmtId="0" fontId="61" fillId="0" borderId="28" xfId="0" applyFont="1" applyBorder="1" applyAlignment="1">
      <alignment horizontal="center" wrapText="1"/>
    </xf>
    <xf numFmtId="41" fontId="61" fillId="0" borderId="24" xfId="29" applyFont="1" applyBorder="1" applyAlignment="1">
      <alignment wrapText="1"/>
    </xf>
    <xf numFmtId="41" fontId="61" fillId="0" borderId="0" xfId="29" applyFont="1" applyAlignment="1">
      <alignment wrapText="1"/>
    </xf>
    <xf numFmtId="0" fontId="17" fillId="2" borderId="6" xfId="133" applyFont="1" applyFill="1" applyBorder="1" applyAlignment="1">
      <alignment horizontal="center"/>
    </xf>
    <xf numFmtId="4" fontId="17" fillId="2" borderId="6" xfId="133" applyNumberFormat="1" applyFont="1" applyFill="1" applyBorder="1" applyAlignment="1">
      <alignment horizontal="center"/>
    </xf>
    <xf numFmtId="0" fontId="17" fillId="2" borderId="3" xfId="133" applyFont="1" applyFill="1" applyBorder="1" applyAlignment="1">
      <alignment horizontal="center" vertical="center"/>
    </xf>
    <xf numFmtId="0" fontId="18" fillId="0" borderId="3" xfId="133" applyFont="1" applyBorder="1" applyAlignment="1">
      <alignment horizontal="center" vertical="center"/>
    </xf>
    <xf numFmtId="3" fontId="18" fillId="2" borderId="3" xfId="133" applyNumberFormat="1" applyFont="1" applyFill="1" applyBorder="1" applyAlignment="1">
      <alignment horizontal="center" vertical="top"/>
    </xf>
    <xf numFmtId="2" fontId="18" fillId="2" borderId="3" xfId="107" applyNumberFormat="1" applyFont="1" applyFill="1" applyBorder="1" applyAlignment="1">
      <alignment horizontal="center" vertical="center"/>
    </xf>
    <xf numFmtId="0" fontId="19" fillId="34" borderId="3" xfId="133" applyFont="1" applyFill="1" applyBorder="1" applyAlignment="1">
      <alignment horizontal="left" vertical="center" wrapText="1"/>
    </xf>
    <xf numFmtId="0" fontId="19" fillId="2" borderId="3" xfId="0" applyFont="1" applyFill="1" applyBorder="1" applyAlignment="1">
      <alignment horizontal="left" vertical="center" wrapText="1"/>
    </xf>
    <xf numFmtId="0" fontId="18" fillId="0" borderId="3" xfId="0" applyFont="1" applyBorder="1" applyAlignment="1">
      <alignment horizontal="center" vertical="center"/>
    </xf>
    <xf numFmtId="176" fontId="23" fillId="2" borderId="3" xfId="36" applyNumberFormat="1" applyFont="1" applyFill="1" applyBorder="1" applyAlignment="1">
      <alignment horizontal="right" vertical="center"/>
    </xf>
    <xf numFmtId="3" fontId="23" fillId="2" borderId="3" xfId="133" applyNumberFormat="1" applyFont="1" applyFill="1" applyBorder="1" applyAlignment="1">
      <alignment horizontal="center" vertical="center"/>
    </xf>
    <xf numFmtId="0" fontId="32" fillId="2" borderId="3" xfId="133" applyFont="1" applyFill="1" applyBorder="1" applyAlignment="1">
      <alignment horizontal="left" vertical="center" wrapText="1"/>
    </xf>
    <xf numFmtId="1" fontId="23" fillId="2" borderId="3" xfId="133" applyNumberFormat="1" applyFont="1" applyFill="1" applyBorder="1" applyAlignment="1">
      <alignment horizontal="center" vertical="center"/>
    </xf>
    <xf numFmtId="0" fontId="20" fillId="2" borderId="3" xfId="133" applyFont="1" applyFill="1" applyBorder="1" applyAlignment="1">
      <alignment horizontal="left" vertical="center"/>
    </xf>
    <xf numFmtId="0" fontId="18" fillId="0" borderId="3" xfId="133" applyFont="1" applyBorder="1" applyAlignment="1">
      <alignment horizontal="left" vertical="center" wrapText="1"/>
    </xf>
    <xf numFmtId="0" fontId="18" fillId="2" borderId="8" xfId="133" applyFont="1" applyFill="1" applyBorder="1" applyAlignment="1">
      <alignment horizontal="center" vertical="center"/>
    </xf>
    <xf numFmtId="0" fontId="18" fillId="34" borderId="1" xfId="133" applyFont="1" applyFill="1" applyBorder="1" applyAlignment="1">
      <alignment vertical="center" wrapText="1"/>
    </xf>
    <xf numFmtId="173" fontId="18" fillId="34" borderId="1" xfId="52" applyNumberFormat="1" applyFont="1" applyFill="1" applyBorder="1" applyAlignment="1">
      <alignment horizontal="center" vertical="center"/>
    </xf>
    <xf numFmtId="0" fontId="17" fillId="0" borderId="0" xfId="133" applyFont="1" applyAlignment="1">
      <alignment vertical="center"/>
    </xf>
    <xf numFmtId="0" fontId="18" fillId="0" borderId="0" xfId="133" applyFont="1" applyAlignment="1">
      <alignment horizontal="center" vertical="center"/>
    </xf>
    <xf numFmtId="0" fontId="17" fillId="2" borderId="0" xfId="133" applyFont="1" applyFill="1" applyAlignment="1">
      <alignment horizontal="center"/>
    </xf>
    <xf numFmtId="0" fontId="17" fillId="2" borderId="8" xfId="133" applyFont="1" applyFill="1" applyBorder="1" applyAlignment="1">
      <alignment horizontal="center"/>
    </xf>
    <xf numFmtId="4" fontId="17" fillId="2" borderId="8" xfId="133" applyNumberFormat="1" applyFont="1" applyFill="1" applyBorder="1" applyAlignment="1">
      <alignment horizontal="center"/>
    </xf>
    <xf numFmtId="0" fontId="18" fillId="2" borderId="29" xfId="133" applyFont="1" applyFill="1" applyBorder="1" applyAlignment="1">
      <alignment horizontal="center"/>
    </xf>
    <xf numFmtId="0" fontId="18" fillId="2" borderId="17" xfId="133" applyFont="1" applyFill="1" applyBorder="1" applyAlignment="1">
      <alignment horizontal="left" wrapText="1"/>
    </xf>
    <xf numFmtId="0" fontId="18" fillId="2" borderId="17" xfId="133" applyFont="1" applyFill="1" applyBorder="1" applyAlignment="1">
      <alignment horizontal="center"/>
    </xf>
    <xf numFmtId="0" fontId="18" fillId="2" borderId="18" xfId="133" applyFont="1" applyFill="1" applyBorder="1" applyAlignment="1">
      <alignment horizontal="center"/>
    </xf>
    <xf numFmtId="0" fontId="18" fillId="2" borderId="1" xfId="133" applyFont="1" applyFill="1" applyBorder="1" applyAlignment="1">
      <alignment horizontal="center"/>
    </xf>
    <xf numFmtId="3" fontId="18" fillId="2" borderId="1" xfId="133" applyNumberFormat="1" applyFont="1" applyFill="1" applyBorder="1" applyAlignment="1">
      <alignment horizontal="center"/>
    </xf>
    <xf numFmtId="0" fontId="18" fillId="2" borderId="1" xfId="133" applyFont="1" applyFill="1" applyBorder="1" applyAlignment="1">
      <alignment horizontal="left" wrapText="1"/>
    </xf>
    <xf numFmtId="4" fontId="17" fillId="0" borderId="0" xfId="0" applyNumberFormat="1" applyFont="1"/>
    <xf numFmtId="0" fontId="19" fillId="34" borderId="1" xfId="133" applyFont="1" applyFill="1" applyBorder="1" applyAlignment="1">
      <alignment horizontal="left" vertical="center" wrapText="1"/>
    </xf>
    <xf numFmtId="3" fontId="18" fillId="34" borderId="1" xfId="133" applyNumberFormat="1" applyFont="1" applyFill="1" applyBorder="1" applyAlignment="1">
      <alignment horizontal="center" vertical="center"/>
    </xf>
    <xf numFmtId="0" fontId="18" fillId="34" borderId="1" xfId="133" applyFont="1" applyFill="1" applyBorder="1" applyAlignment="1">
      <alignment horizontal="left" vertical="center" wrapText="1"/>
    </xf>
    <xf numFmtId="0" fontId="20" fillId="2" borderId="1" xfId="133" applyFont="1" applyFill="1" applyBorder="1" applyAlignment="1">
      <alignment vertical="center" wrapText="1"/>
    </xf>
    <xf numFmtId="0" fontId="23" fillId="0" borderId="3" xfId="133" quotePrefix="1" applyFont="1" applyBorder="1" applyAlignment="1">
      <alignment horizontal="left" vertical="top"/>
    </xf>
    <xf numFmtId="0" fontId="23" fillId="0" borderId="3" xfId="133" applyFont="1" applyBorder="1" applyAlignment="1">
      <alignment horizontal="center" vertical="top"/>
    </xf>
    <xf numFmtId="176" fontId="18" fillId="2" borderId="3" xfId="61" applyNumberFormat="1" applyFont="1" applyFill="1" applyBorder="1" applyAlignment="1">
      <alignment horizontal="right" vertical="top"/>
    </xf>
    <xf numFmtId="176" fontId="18" fillId="0" borderId="3" xfId="133" applyNumberFormat="1" applyFont="1" applyBorder="1" applyAlignment="1">
      <alignment horizontal="right" vertical="center"/>
    </xf>
    <xf numFmtId="0" fontId="23" fillId="2" borderId="3" xfId="133" applyFont="1" applyFill="1" applyBorder="1" applyAlignment="1">
      <alignment horizontal="center" vertical="top"/>
    </xf>
    <xf numFmtId="4" fontId="23" fillId="2" borderId="3" xfId="133" applyNumberFormat="1" applyFont="1" applyFill="1" applyBorder="1" applyAlignment="1">
      <alignment horizontal="center" vertical="top"/>
    </xf>
    <xf numFmtId="176" fontId="18" fillId="2" borderId="3" xfId="133" applyNumberFormat="1" applyFont="1" applyFill="1" applyBorder="1" applyAlignment="1">
      <alignment horizontal="right" vertical="center"/>
    </xf>
    <xf numFmtId="0" fontId="27" fillId="0" borderId="3" xfId="133" quotePrefix="1" applyFont="1" applyBorder="1" applyAlignment="1">
      <alignment horizontal="left" vertical="center" wrapText="1"/>
    </xf>
    <xf numFmtId="2" fontId="23" fillId="2" borderId="3" xfId="133" applyNumberFormat="1" applyFont="1" applyFill="1" applyBorder="1" applyAlignment="1">
      <alignment horizontal="center" vertical="center"/>
    </xf>
    <xf numFmtId="0" fontId="32" fillId="2" borderId="3" xfId="133" quotePrefix="1" applyFont="1" applyFill="1" applyBorder="1" applyAlignment="1">
      <alignment horizontal="left" vertical="center" wrapText="1"/>
    </xf>
    <xf numFmtId="176" fontId="23" fillId="2" borderId="30" xfId="36" applyNumberFormat="1" applyFont="1" applyFill="1" applyBorder="1" applyAlignment="1">
      <alignment horizontal="right" vertical="center"/>
    </xf>
    <xf numFmtId="176" fontId="18" fillId="0" borderId="4" xfId="36" applyNumberFormat="1" applyFont="1" applyBorder="1" applyAlignment="1">
      <alignment horizontal="center" vertical="center"/>
    </xf>
    <xf numFmtId="0" fontId="27" fillId="2" borderId="3" xfId="133" quotePrefix="1" applyFont="1" applyFill="1" applyBorder="1" applyAlignment="1">
      <alignment vertical="center" wrapText="1"/>
    </xf>
    <xf numFmtId="0" fontId="18" fillId="2" borderId="3" xfId="133" quotePrefix="1" applyFont="1" applyFill="1" applyBorder="1" applyAlignment="1">
      <alignment horizontal="left" vertical="center"/>
    </xf>
    <xf numFmtId="0" fontId="27" fillId="2" borderId="3" xfId="133" applyFont="1" applyFill="1" applyBorder="1" applyAlignment="1">
      <alignment vertical="center" wrapText="1"/>
    </xf>
    <xf numFmtId="0" fontId="20" fillId="2" borderId="3" xfId="133" quotePrefix="1" applyFont="1" applyFill="1" applyBorder="1" applyAlignment="1">
      <alignment horizontal="left" vertical="center"/>
    </xf>
    <xf numFmtId="170" fontId="18" fillId="2" borderId="3" xfId="133" applyNumberFormat="1" applyFont="1" applyFill="1" applyBorder="1" applyAlignment="1">
      <alignment horizontal="center" vertical="top"/>
    </xf>
    <xf numFmtId="0" fontId="18" fillId="2" borderId="8" xfId="133" applyFont="1" applyFill="1" applyBorder="1" applyAlignment="1">
      <alignment vertical="center"/>
    </xf>
    <xf numFmtId="1" fontId="18" fillId="2" borderId="8" xfId="133" applyNumberFormat="1" applyFont="1" applyFill="1" applyBorder="1" applyAlignment="1">
      <alignment horizontal="center" vertical="center"/>
    </xf>
    <xf numFmtId="0" fontId="18" fillId="2" borderId="6" xfId="133" applyFont="1" applyFill="1" applyBorder="1" applyAlignment="1">
      <alignment horizontal="center" vertical="center"/>
    </xf>
    <xf numFmtId="1" fontId="18" fillId="2" borderId="6" xfId="133" applyNumberFormat="1" applyFont="1" applyFill="1" applyBorder="1" applyAlignment="1">
      <alignment horizontal="center" vertical="center"/>
    </xf>
    <xf numFmtId="0" fontId="18" fillId="2" borderId="0" xfId="133" applyFont="1" applyFill="1" applyAlignment="1">
      <alignment horizontal="center"/>
    </xf>
    <xf numFmtId="3" fontId="18" fillId="0" borderId="0" xfId="0" applyNumberFormat="1" applyFont="1" applyAlignment="1">
      <alignment horizontal="center"/>
    </xf>
    <xf numFmtId="173" fontId="23" fillId="2" borderId="0" xfId="107" applyNumberFormat="1" applyFont="1" applyFill="1" applyBorder="1" applyAlignment="1">
      <alignment horizontal="right" vertical="center"/>
    </xf>
    <xf numFmtId="174" fontId="18" fillId="0" borderId="0" xfId="41" applyNumberFormat="1" applyFont="1" applyBorder="1" applyAlignment="1">
      <alignment horizontal="center" vertical="center"/>
    </xf>
    <xf numFmtId="0" fontId="62" fillId="0" borderId="31" xfId="0" applyFont="1" applyBorder="1" applyAlignment="1">
      <alignment horizontal="center" vertical="center" wrapText="1"/>
    </xf>
    <xf numFmtId="0" fontId="61" fillId="0" borderId="32" xfId="0" applyFont="1" applyBorder="1" applyAlignment="1">
      <alignment horizontal="center" wrapText="1"/>
    </xf>
    <xf numFmtId="0" fontId="61" fillId="0" borderId="32" xfId="0" applyFont="1" applyBorder="1" applyAlignment="1">
      <alignment wrapText="1"/>
    </xf>
    <xf numFmtId="0" fontId="23" fillId="34" borderId="1" xfId="133" applyFont="1" applyFill="1" applyBorder="1" applyAlignment="1">
      <alignment horizontal="center" vertical="center"/>
    </xf>
    <xf numFmtId="0" fontId="18" fillId="34" borderId="1" xfId="133" quotePrefix="1" applyFont="1" applyFill="1" applyBorder="1" applyAlignment="1">
      <alignment horizontal="left" vertical="center" wrapText="1"/>
    </xf>
    <xf numFmtId="1" fontId="18" fillId="34" borderId="1" xfId="133" applyNumberFormat="1" applyFont="1" applyFill="1" applyBorder="1" applyAlignment="1">
      <alignment horizontal="center" vertical="center"/>
    </xf>
    <xf numFmtId="0" fontId="17" fillId="2" borderId="6" xfId="133" applyFont="1" applyFill="1" applyBorder="1" applyAlignment="1">
      <alignment horizontal="center" vertical="center"/>
    </xf>
    <xf numFmtId="176" fontId="17" fillId="2" borderId="3" xfId="36" applyNumberFormat="1" applyFont="1" applyFill="1" applyBorder="1" applyAlignment="1">
      <alignment horizontal="right" vertical="center"/>
    </xf>
    <xf numFmtId="176" fontId="23" fillId="0" borderId="3" xfId="36" applyNumberFormat="1" applyFont="1" applyBorder="1" applyAlignment="1">
      <alignment horizontal="center" vertical="center"/>
    </xf>
    <xf numFmtId="176" fontId="18" fillId="2" borderId="3" xfId="36" applyNumberFormat="1" applyFont="1" applyFill="1" applyBorder="1" applyAlignment="1">
      <alignment vertical="center"/>
    </xf>
    <xf numFmtId="176" fontId="17" fillId="2" borderId="6" xfId="36" applyNumberFormat="1" applyFont="1" applyFill="1" applyBorder="1" applyAlignment="1">
      <alignment horizontal="right" vertical="center"/>
    </xf>
    <xf numFmtId="176" fontId="18" fillId="2" borderId="0" xfId="36" applyNumberFormat="1" applyFont="1" applyFill="1" applyAlignment="1">
      <alignment vertical="center"/>
    </xf>
    <xf numFmtId="0" fontId="18" fillId="34" borderId="30" xfId="133" applyFont="1" applyFill="1" applyBorder="1" applyAlignment="1">
      <alignment horizontal="center" vertical="center"/>
    </xf>
    <xf numFmtId="0" fontId="27" fillId="34" borderId="1" xfId="133" applyFont="1" applyFill="1" applyBorder="1" applyAlignment="1">
      <alignment horizontal="left" vertical="center" wrapText="1"/>
    </xf>
    <xf numFmtId="0" fontId="23" fillId="34" borderId="1" xfId="133" quotePrefix="1" applyFont="1" applyFill="1" applyBorder="1" applyAlignment="1">
      <alignment horizontal="center" vertical="center"/>
    </xf>
    <xf numFmtId="0" fontId="23" fillId="34" borderId="1" xfId="133" applyFont="1" applyFill="1" applyBorder="1" applyAlignment="1">
      <alignment horizontal="left" vertical="center" wrapText="1"/>
    </xf>
    <xf numFmtId="1" fontId="23" fillId="34" borderId="1" xfId="133" applyNumberFormat="1" applyFont="1" applyFill="1" applyBorder="1" applyAlignment="1">
      <alignment horizontal="center" vertical="center"/>
    </xf>
    <xf numFmtId="0" fontId="19" fillId="34" borderId="1" xfId="133" applyFont="1" applyFill="1" applyBorder="1" applyAlignment="1">
      <alignment vertical="center" wrapText="1"/>
    </xf>
    <xf numFmtId="0" fontId="18" fillId="34" borderId="1" xfId="133" quotePrefix="1" applyFont="1" applyFill="1" applyBorder="1" applyAlignment="1">
      <alignment horizontal="center" vertical="center"/>
    </xf>
    <xf numFmtId="173" fontId="18" fillId="34" borderId="1" xfId="52" applyNumberFormat="1" applyFont="1" applyFill="1" applyBorder="1" applyAlignment="1">
      <alignment horizontal="right" vertical="center"/>
    </xf>
    <xf numFmtId="0" fontId="17" fillId="34" borderId="22" xfId="133" applyFont="1" applyFill="1" applyBorder="1" applyAlignment="1">
      <alignment horizontal="center" vertical="center"/>
    </xf>
    <xf numFmtId="0" fontId="17" fillId="34" borderId="22" xfId="133" applyFont="1" applyFill="1" applyBorder="1" applyAlignment="1">
      <alignment horizontal="left" vertical="center" wrapText="1"/>
    </xf>
    <xf numFmtId="3" fontId="17" fillId="34" borderId="22" xfId="133" applyNumberFormat="1" applyFont="1" applyFill="1" applyBorder="1" applyAlignment="1">
      <alignment horizontal="center" vertical="center"/>
    </xf>
    <xf numFmtId="173" fontId="17" fillId="34" borderId="22" xfId="52" applyNumberFormat="1" applyFont="1" applyFill="1" applyBorder="1" applyAlignment="1">
      <alignment horizontal="center" vertical="center"/>
    </xf>
    <xf numFmtId="0" fontId="17" fillId="34" borderId="1" xfId="133" applyFont="1" applyFill="1" applyBorder="1" applyAlignment="1">
      <alignment horizontal="center" vertical="center"/>
    </xf>
    <xf numFmtId="0" fontId="17" fillId="34" borderId="1" xfId="133" applyFont="1" applyFill="1" applyBorder="1" applyAlignment="1">
      <alignment horizontal="left" vertical="center" wrapText="1"/>
    </xf>
    <xf numFmtId="1" fontId="17" fillId="34" borderId="1" xfId="133" applyNumberFormat="1" applyFont="1" applyFill="1" applyBorder="1" applyAlignment="1">
      <alignment horizontal="center" vertical="center"/>
    </xf>
    <xf numFmtId="173" fontId="17" fillId="34" borderId="1" xfId="52" applyNumberFormat="1" applyFont="1" applyFill="1" applyBorder="1" applyAlignment="1">
      <alignment horizontal="right" vertical="center"/>
    </xf>
    <xf numFmtId="0" fontId="17" fillId="34" borderId="1" xfId="133" applyFont="1" applyFill="1" applyBorder="1" applyAlignment="1">
      <alignment vertical="center" wrapText="1"/>
    </xf>
    <xf numFmtId="176" fontId="18" fillId="0" borderId="0" xfId="36" applyNumberFormat="1" applyFont="1" applyFill="1" applyBorder="1" applyAlignment="1">
      <alignment horizontal="right" vertical="center"/>
    </xf>
    <xf numFmtId="173" fontId="17" fillId="2" borderId="0" xfId="51" applyNumberFormat="1" applyFont="1" applyFill="1" applyBorder="1" applyAlignment="1" applyProtection="1">
      <alignment horizontal="right" vertical="center"/>
    </xf>
    <xf numFmtId="4" fontId="17" fillId="2" borderId="6" xfId="130" applyNumberFormat="1" applyFont="1" applyFill="1" applyBorder="1" applyAlignment="1">
      <alignment horizontal="center" vertical="center"/>
    </xf>
    <xf numFmtId="173" fontId="17" fillId="2" borderId="6" xfId="51" applyNumberFormat="1" applyFont="1" applyFill="1" applyBorder="1" applyAlignment="1">
      <alignment horizontal="center" vertical="center"/>
    </xf>
    <xf numFmtId="173" fontId="17" fillId="2" borderId="10" xfId="51" applyNumberFormat="1" applyFont="1" applyFill="1" applyBorder="1" applyAlignment="1">
      <alignment horizontal="center" vertical="center"/>
    </xf>
    <xf numFmtId="4" fontId="17" fillId="2" borderId="11" xfId="130" applyNumberFormat="1" applyFont="1" applyFill="1" applyBorder="1" applyAlignment="1">
      <alignment horizontal="center" vertical="center"/>
    </xf>
    <xf numFmtId="173" fontId="17" fillId="2" borderId="11" xfId="51" applyNumberFormat="1" applyFont="1" applyFill="1" applyBorder="1" applyAlignment="1">
      <alignment horizontal="center" vertical="center"/>
    </xf>
    <xf numFmtId="173" fontId="17" fillId="2" borderId="12" xfId="51" applyNumberFormat="1" applyFont="1" applyFill="1" applyBorder="1" applyAlignment="1">
      <alignment horizontal="center" vertical="center"/>
    </xf>
    <xf numFmtId="173" fontId="18" fillId="2" borderId="3" xfId="51" applyNumberFormat="1" applyFont="1" applyFill="1" applyBorder="1" applyAlignment="1">
      <alignment horizontal="right" vertical="center"/>
    </xf>
    <xf numFmtId="173" fontId="18" fillId="2" borderId="3" xfId="51" applyNumberFormat="1" applyFont="1" applyFill="1" applyBorder="1" applyAlignment="1">
      <alignment horizontal="center" vertical="center"/>
    </xf>
    <xf numFmtId="3" fontId="28" fillId="2" borderId="3" xfId="133" applyNumberFormat="1" applyFont="1" applyFill="1" applyBorder="1" applyAlignment="1">
      <alignment horizontal="center" vertical="center"/>
    </xf>
    <xf numFmtId="173" fontId="28" fillId="2" borderId="3" xfId="51" applyNumberFormat="1" applyFont="1" applyFill="1" applyBorder="1" applyAlignment="1">
      <alignment horizontal="center" vertical="center"/>
    </xf>
    <xf numFmtId="173" fontId="23" fillId="2" borderId="3" xfId="51" applyNumberFormat="1" applyFont="1" applyFill="1" applyBorder="1" applyAlignment="1" applyProtection="1">
      <alignment horizontal="center" vertical="center"/>
    </xf>
    <xf numFmtId="173" fontId="17" fillId="2" borderId="2" xfId="51" applyNumberFormat="1" applyFont="1" applyFill="1" applyBorder="1" applyAlignment="1">
      <alignment horizontal="right" vertical="center"/>
    </xf>
    <xf numFmtId="173" fontId="17" fillId="2" borderId="3" xfId="51" applyNumberFormat="1" applyFont="1" applyFill="1" applyBorder="1" applyAlignment="1">
      <alignment horizontal="right" vertical="center"/>
    </xf>
    <xf numFmtId="0" fontId="17" fillId="34" borderId="3" xfId="133" applyFont="1" applyFill="1" applyBorder="1" applyAlignment="1">
      <alignment vertical="center"/>
    </xf>
    <xf numFmtId="3" fontId="18" fillId="34" borderId="3" xfId="133" applyNumberFormat="1" applyFont="1" applyFill="1" applyBorder="1" applyAlignment="1">
      <alignment horizontal="center" vertical="center"/>
    </xf>
    <xf numFmtId="3" fontId="18" fillId="2" borderId="8" xfId="133" applyNumberFormat="1" applyFont="1" applyFill="1" applyBorder="1" applyAlignment="1">
      <alignment horizontal="center" vertical="center"/>
    </xf>
    <xf numFmtId="173" fontId="18" fillId="2" borderId="8" xfId="51" applyNumberFormat="1" applyFont="1" applyFill="1" applyBorder="1" applyAlignment="1">
      <alignment horizontal="center" vertical="center"/>
    </xf>
    <xf numFmtId="173" fontId="18" fillId="2" borderId="0" xfId="51" applyNumberFormat="1" applyFont="1" applyFill="1" applyAlignment="1">
      <alignment horizontal="right" vertical="center"/>
    </xf>
    <xf numFmtId="3" fontId="18" fillId="2" borderId="0" xfId="130" applyNumberFormat="1" applyFont="1" applyFill="1" applyAlignment="1">
      <alignment vertical="center"/>
    </xf>
    <xf numFmtId="3" fontId="17" fillId="2" borderId="0" xfId="133" applyNumberFormat="1" applyFont="1" applyFill="1" applyAlignment="1">
      <alignment horizontal="centerContinuous" vertical="center"/>
    </xf>
    <xf numFmtId="3" fontId="17" fillId="2" borderId="4" xfId="130" applyNumberFormat="1" applyFont="1" applyFill="1" applyBorder="1" applyAlignment="1">
      <alignment horizontal="center" vertical="center" wrapText="1"/>
    </xf>
    <xf numFmtId="0" fontId="17" fillId="34" borderId="33" xfId="130" applyFont="1" applyFill="1" applyBorder="1" applyAlignment="1">
      <alignment horizontal="center" vertical="center"/>
    </xf>
    <xf numFmtId="4" fontId="17" fillId="34" borderId="33" xfId="130" applyNumberFormat="1" applyFont="1" applyFill="1" applyBorder="1" applyAlignment="1">
      <alignment horizontal="center" vertical="center"/>
    </xf>
    <xf numFmtId="173" fontId="17" fillId="34" borderId="33" xfId="52" applyNumberFormat="1" applyFont="1" applyFill="1" applyBorder="1" applyAlignment="1">
      <alignment horizontal="center" vertical="center"/>
    </xf>
    <xf numFmtId="0" fontId="17" fillId="34" borderId="19" xfId="130" applyFont="1" applyFill="1" applyBorder="1" applyAlignment="1">
      <alignment horizontal="center" vertical="center"/>
    </xf>
    <xf numFmtId="0" fontId="17" fillId="34" borderId="19" xfId="130" applyFont="1" applyFill="1" applyBorder="1" applyAlignment="1">
      <alignment vertical="center"/>
    </xf>
    <xf numFmtId="4" fontId="17" fillId="34" borderId="19" xfId="130" applyNumberFormat="1" applyFont="1" applyFill="1" applyBorder="1" applyAlignment="1">
      <alignment horizontal="center" vertical="center"/>
    </xf>
    <xf numFmtId="173" fontId="17" fillId="34" borderId="19" xfId="52" applyNumberFormat="1" applyFont="1" applyFill="1" applyBorder="1" applyAlignment="1">
      <alignment horizontal="center" vertical="center"/>
    </xf>
    <xf numFmtId="0" fontId="17" fillId="34" borderId="1" xfId="130" applyFont="1" applyFill="1" applyBorder="1" applyAlignment="1">
      <alignment horizontal="center" vertical="center"/>
    </xf>
    <xf numFmtId="0" fontId="17" fillId="34" borderId="1" xfId="130" applyFont="1" applyFill="1" applyBorder="1" applyAlignment="1">
      <alignment vertical="center"/>
    </xf>
    <xf numFmtId="4" fontId="17" fillId="34" borderId="1" xfId="130" applyNumberFormat="1" applyFont="1" applyFill="1" applyBorder="1" applyAlignment="1">
      <alignment horizontal="center" vertical="center"/>
    </xf>
    <xf numFmtId="173" fontId="17" fillId="34" borderId="1" xfId="52" applyNumberFormat="1" applyFont="1" applyFill="1" applyBorder="1" applyAlignment="1">
      <alignment horizontal="center" vertical="center"/>
    </xf>
    <xf numFmtId="0" fontId="18" fillId="34" borderId="1" xfId="130" applyFont="1" applyFill="1" applyBorder="1" applyAlignment="1">
      <alignment horizontal="center" vertical="center"/>
    </xf>
    <xf numFmtId="0" fontId="18" fillId="34" borderId="1" xfId="133" applyFont="1" applyFill="1" applyBorder="1" applyAlignment="1">
      <alignment horizontal="center" vertical="center" wrapText="1"/>
    </xf>
    <xf numFmtId="41" fontId="18" fillId="34" borderId="1" xfId="30" applyFont="1" applyFill="1" applyBorder="1" applyAlignment="1" applyProtection="1">
      <alignment horizontal="left" vertical="center" wrapText="1"/>
    </xf>
    <xf numFmtId="0" fontId="18" fillId="34" borderId="1" xfId="130" applyFont="1" applyFill="1" applyBorder="1" applyAlignment="1">
      <alignment vertical="center" wrapText="1"/>
    </xf>
    <xf numFmtId="0" fontId="17" fillId="34" borderId="1" xfId="133" applyFont="1" applyFill="1" applyBorder="1" applyAlignment="1">
      <alignment vertical="center"/>
    </xf>
    <xf numFmtId="0" fontId="18" fillId="34" borderId="1" xfId="133" applyFont="1" applyFill="1" applyBorder="1" applyAlignment="1">
      <alignment vertical="center"/>
    </xf>
    <xf numFmtId="173" fontId="17" fillId="34" borderId="22" xfId="52" applyNumberFormat="1" applyFont="1" applyFill="1" applyBorder="1" applyAlignment="1">
      <alignment horizontal="right" vertical="center"/>
    </xf>
    <xf numFmtId="0" fontId="17" fillId="34" borderId="4" xfId="133" quotePrefix="1" applyFont="1" applyFill="1" applyBorder="1" applyAlignment="1">
      <alignment vertical="center"/>
    </xf>
    <xf numFmtId="0" fontId="17" fillId="34" borderId="0" xfId="133" quotePrefix="1" applyFont="1" applyFill="1" applyAlignment="1">
      <alignment vertical="center"/>
    </xf>
    <xf numFmtId="0" fontId="17" fillId="0" borderId="3" xfId="0" applyFont="1" applyBorder="1" applyAlignment="1">
      <alignment vertical="center" wrapText="1"/>
    </xf>
    <xf numFmtId="49" fontId="18" fillId="0" borderId="3" xfId="0" applyNumberFormat="1" applyFont="1" applyBorder="1" applyAlignment="1">
      <alignment horizontal="center" vertical="center"/>
    </xf>
    <xf numFmtId="0" fontId="18" fillId="0" borderId="3" xfId="0" applyFont="1" applyBorder="1" applyAlignment="1">
      <alignment vertical="center" wrapText="1"/>
    </xf>
    <xf numFmtId="176" fontId="17" fillId="2" borderId="0" xfId="36" applyNumberFormat="1" applyFont="1" applyFill="1" applyBorder="1" applyAlignment="1">
      <alignment vertical="center"/>
    </xf>
    <xf numFmtId="176" fontId="17" fillId="0" borderId="0" xfId="36" applyNumberFormat="1" applyFont="1" applyBorder="1" applyAlignment="1">
      <alignment horizontal="right" vertical="center"/>
    </xf>
    <xf numFmtId="0" fontId="17" fillId="0" borderId="6" xfId="133" applyFont="1" applyBorder="1" applyAlignment="1">
      <alignment horizontal="center" vertical="center"/>
    </xf>
    <xf numFmtId="0" fontId="17" fillId="0" borderId="6" xfId="133" applyFont="1" applyBorder="1" applyAlignment="1">
      <alignment horizontal="left" vertical="center"/>
    </xf>
    <xf numFmtId="3" fontId="17" fillId="0" borderId="6" xfId="133" applyNumberFormat="1" applyFont="1" applyBorder="1" applyAlignment="1">
      <alignment horizontal="center" vertical="center"/>
    </xf>
    <xf numFmtId="176" fontId="17" fillId="0" borderId="6" xfId="36" applyNumberFormat="1" applyFont="1" applyBorder="1" applyAlignment="1">
      <alignment horizontal="right" vertical="center"/>
    </xf>
    <xf numFmtId="0" fontId="18" fillId="0" borderId="3" xfId="173" applyFont="1" applyBorder="1" applyAlignment="1">
      <alignment horizontal="center" vertical="center"/>
    </xf>
    <xf numFmtId="176" fontId="18" fillId="0" borderId="3" xfId="36" applyNumberFormat="1" applyFont="1" applyBorder="1" applyAlignment="1">
      <alignment vertical="center"/>
    </xf>
    <xf numFmtId="0" fontId="18" fillId="0" borderId="3" xfId="173" applyFont="1" applyBorder="1" applyAlignment="1">
      <alignment vertical="center"/>
    </xf>
    <xf numFmtId="0" fontId="18" fillId="2" borderId="3" xfId="173" applyFont="1" applyFill="1" applyBorder="1" applyAlignment="1">
      <alignment vertical="center" wrapText="1"/>
    </xf>
    <xf numFmtId="49" fontId="17" fillId="0" borderId="3" xfId="0" applyNumberFormat="1" applyFont="1" applyBorder="1" applyAlignment="1">
      <alignment horizontal="center" vertical="center"/>
    </xf>
    <xf numFmtId="173" fontId="18" fillId="0" borderId="3" xfId="0" applyNumberFormat="1" applyFont="1" applyBorder="1" applyAlignment="1">
      <alignment horizontal="center" vertical="center"/>
    </xf>
    <xf numFmtId="0" fontId="34" fillId="0" borderId="0" xfId="0" applyFont="1"/>
    <xf numFmtId="0" fontId="18" fillId="2" borderId="1" xfId="0" applyFont="1" applyFill="1" applyBorder="1" applyAlignment="1">
      <alignment vertical="center" wrapText="1"/>
    </xf>
    <xf numFmtId="49" fontId="18" fillId="0" borderId="8" xfId="0" applyNumberFormat="1" applyFont="1" applyBorder="1" applyAlignment="1">
      <alignment horizontal="center" vertical="center"/>
    </xf>
    <xf numFmtId="0" fontId="18" fillId="0" borderId="8" xfId="0" applyFont="1" applyBorder="1" applyAlignment="1">
      <alignment vertical="center" wrapText="1"/>
    </xf>
    <xf numFmtId="173" fontId="18" fillId="0" borderId="8" xfId="0" applyNumberFormat="1" applyFont="1" applyBorder="1" applyAlignment="1">
      <alignment horizontal="center" vertical="center"/>
    </xf>
    <xf numFmtId="0" fontId="18" fillId="0" borderId="8" xfId="0" applyFont="1" applyBorder="1" applyAlignment="1">
      <alignment horizontal="center" vertical="center"/>
    </xf>
    <xf numFmtId="176" fontId="17" fillId="2" borderId="5" xfId="36" applyNumberFormat="1" applyFont="1" applyFill="1" applyBorder="1" applyAlignment="1">
      <alignment horizontal="right" vertical="center"/>
    </xf>
    <xf numFmtId="176" fontId="17" fillId="2" borderId="34" xfId="36" applyNumberFormat="1" applyFont="1" applyFill="1" applyBorder="1" applyAlignment="1">
      <alignment horizontal="right" vertical="center"/>
    </xf>
    <xf numFmtId="176" fontId="18" fillId="0" borderId="30" xfId="36" applyNumberFormat="1" applyFont="1" applyBorder="1" applyAlignment="1">
      <alignment vertical="center"/>
    </xf>
    <xf numFmtId="176" fontId="18" fillId="0" borderId="35" xfId="36" applyNumberFormat="1" applyFont="1" applyBorder="1" applyAlignment="1">
      <alignment vertical="center"/>
    </xf>
    <xf numFmtId="49" fontId="17" fillId="0" borderId="3" xfId="173" applyNumberFormat="1" applyFont="1" applyBorder="1" applyAlignment="1">
      <alignment horizontal="center" vertical="center"/>
    </xf>
    <xf numFmtId="0" fontId="17" fillId="2" borderId="13" xfId="0" applyFont="1" applyFill="1" applyBorder="1" applyAlignment="1">
      <alignment vertical="center" wrapText="1"/>
    </xf>
    <xf numFmtId="173"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49" fontId="18" fillId="0" borderId="18" xfId="0" applyNumberFormat="1" applyFont="1" applyBorder="1" applyAlignment="1">
      <alignment horizontal="center" vertical="center"/>
    </xf>
    <xf numFmtId="0" fontId="18" fillId="0" borderId="1" xfId="0" applyFont="1" applyBorder="1" applyAlignment="1">
      <alignment vertical="center" wrapText="1"/>
    </xf>
    <xf numFmtId="173" fontId="18" fillId="0" borderId="1" xfId="61" applyNumberFormat="1" applyFont="1" applyBorder="1" applyAlignment="1">
      <alignment horizontal="center" vertical="center"/>
    </xf>
    <xf numFmtId="0" fontId="17" fillId="0" borderId="1" xfId="0" applyFont="1" applyBorder="1" applyAlignment="1">
      <alignment vertical="center" wrapText="1"/>
    </xf>
    <xf numFmtId="173" fontId="18" fillId="0" borderId="3" xfId="61" applyNumberFormat="1" applyFont="1" applyBorder="1" applyAlignment="1">
      <alignment horizontal="center" vertical="center"/>
    </xf>
    <xf numFmtId="176" fontId="18" fillId="0" borderId="3" xfId="72" applyNumberFormat="1" applyFont="1" applyBorder="1" applyAlignment="1">
      <alignment horizontal="right" vertical="center"/>
    </xf>
    <xf numFmtId="176" fontId="18" fillId="0" borderId="4" xfId="72" applyNumberFormat="1" applyFont="1" applyBorder="1" applyAlignment="1">
      <alignment horizontal="right" vertical="center"/>
    </xf>
    <xf numFmtId="176" fontId="18" fillId="0" borderId="35" xfId="72" applyNumberFormat="1" applyFont="1" applyBorder="1" applyAlignment="1">
      <alignment horizontal="right" vertical="center"/>
    </xf>
    <xf numFmtId="0" fontId="17" fillId="0" borderId="3" xfId="173" applyFont="1" applyBorder="1" applyAlignment="1">
      <alignment horizontal="center" vertical="center"/>
    </xf>
    <xf numFmtId="176" fontId="17" fillId="0" borderId="3" xfId="36" applyNumberFormat="1" applyFont="1" applyBorder="1" applyAlignment="1">
      <alignment vertical="center"/>
    </xf>
    <xf numFmtId="0" fontId="23" fillId="0" borderId="0" xfId="0" applyFont="1" applyAlignment="1">
      <alignment vertical="center"/>
    </xf>
    <xf numFmtId="0" fontId="19" fillId="0" borderId="3" xfId="0" applyFont="1" applyBorder="1" applyAlignment="1">
      <alignment vertical="center" wrapText="1"/>
    </xf>
    <xf numFmtId="176" fontId="18" fillId="2" borderId="30" xfId="36" applyNumberFormat="1" applyFont="1" applyFill="1" applyBorder="1" applyAlignment="1">
      <alignment horizontal="right" vertical="center"/>
    </xf>
    <xf numFmtId="176" fontId="18" fillId="2" borderId="35" xfId="36" applyNumberFormat="1" applyFont="1" applyFill="1" applyBorder="1" applyAlignment="1">
      <alignment horizontal="right" vertical="center"/>
    </xf>
    <xf numFmtId="3" fontId="18" fillId="0" borderId="3" xfId="133" applyNumberFormat="1" applyFont="1" applyBorder="1" applyAlignment="1">
      <alignment horizontal="center" vertical="center"/>
    </xf>
    <xf numFmtId="176" fontId="18" fillId="0" borderId="30" xfId="36" applyNumberFormat="1" applyFont="1" applyBorder="1" applyAlignment="1">
      <alignment horizontal="right" vertical="center"/>
    </xf>
    <xf numFmtId="176" fontId="18" fillId="0" borderId="35" xfId="36" applyNumberFormat="1" applyFont="1" applyBorder="1" applyAlignment="1">
      <alignment horizontal="right" vertical="center"/>
    </xf>
    <xf numFmtId="176" fontId="18" fillId="0" borderId="3" xfId="36" applyNumberFormat="1" applyFont="1" applyBorder="1" applyAlignment="1">
      <alignment horizontal="right" vertical="center"/>
    </xf>
    <xf numFmtId="176" fontId="17" fillId="2" borderId="5" xfId="61" quotePrefix="1" applyNumberFormat="1" applyFont="1" applyFill="1" applyBorder="1" applyAlignment="1">
      <alignment horizontal="right" vertical="center"/>
    </xf>
    <xf numFmtId="176" fontId="17" fillId="2" borderId="2" xfId="36" applyNumberFormat="1" applyFont="1" applyFill="1" applyBorder="1" applyAlignment="1">
      <alignment horizontal="right" vertical="center"/>
    </xf>
    <xf numFmtId="176" fontId="18" fillId="0" borderId="0" xfId="36" applyNumberFormat="1" applyFont="1" applyBorder="1" applyAlignment="1">
      <alignment horizontal="right" vertical="center"/>
    </xf>
    <xf numFmtId="176" fontId="18" fillId="0" borderId="0" xfId="36" applyNumberFormat="1" applyFont="1" applyBorder="1" applyAlignment="1">
      <alignment vertical="center"/>
    </xf>
    <xf numFmtId="176" fontId="18" fillId="0" borderId="0" xfId="36" applyNumberFormat="1" applyFont="1" applyAlignment="1">
      <alignment vertical="center"/>
    </xf>
    <xf numFmtId="0" fontId="18" fillId="34" borderId="0" xfId="133" applyFont="1" applyFill="1" applyAlignment="1">
      <alignment vertical="center" wrapText="1"/>
    </xf>
    <xf numFmtId="0" fontId="63" fillId="0" borderId="0" xfId="0" applyFont="1"/>
    <xf numFmtId="0" fontId="17" fillId="34" borderId="0" xfId="0" applyFont="1" applyFill="1" applyAlignment="1">
      <alignment horizontal="left" vertical="center"/>
    </xf>
    <xf numFmtId="41" fontId="18" fillId="2" borderId="0" xfId="29" applyFont="1" applyFill="1" applyBorder="1" applyAlignment="1">
      <alignment horizontal="center" vertical="center"/>
    </xf>
    <xf numFmtId="0" fontId="63" fillId="0" borderId="0" xfId="0" applyFont="1" applyAlignment="1">
      <alignment horizontal="center"/>
    </xf>
    <xf numFmtId="0" fontId="36" fillId="2" borderId="0" xfId="0" applyFont="1" applyFill="1" applyAlignment="1">
      <alignment horizontal="center" vertical="center"/>
    </xf>
    <xf numFmtId="173" fontId="36" fillId="2" borderId="0" xfId="73" applyNumberFormat="1" applyFont="1" applyFill="1" applyBorder="1" applyAlignment="1">
      <alignment horizontal="center" vertical="center"/>
    </xf>
    <xf numFmtId="0" fontId="64" fillId="0" borderId="0" xfId="0" applyFont="1" applyAlignment="1">
      <alignment horizontal="center"/>
    </xf>
    <xf numFmtId="0" fontId="17"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41" fontId="17" fillId="2" borderId="40" xfId="29" quotePrefix="1" applyFont="1" applyFill="1" applyBorder="1" applyAlignment="1">
      <alignment horizontal="center" vertical="center" wrapText="1"/>
    </xf>
    <xf numFmtId="41" fontId="17" fillId="0" borderId="41" xfId="29" applyFont="1" applyFill="1" applyBorder="1" applyAlignment="1">
      <alignment horizontal="left" vertical="center" wrapText="1"/>
    </xf>
    <xf numFmtId="0" fontId="18" fillId="0" borderId="38" xfId="0" applyFont="1" applyBorder="1" applyAlignment="1">
      <alignment horizontal="center" vertical="center"/>
    </xf>
    <xf numFmtId="41" fontId="18" fillId="0" borderId="41" xfId="29" applyFont="1" applyFill="1" applyBorder="1" applyAlignment="1">
      <alignment horizontal="left" vertical="center" wrapText="1"/>
    </xf>
    <xf numFmtId="41" fontId="18" fillId="0" borderId="41" xfId="29" quotePrefix="1" applyFont="1" applyFill="1" applyBorder="1" applyAlignment="1">
      <alignment horizontal="left" vertical="center"/>
    </xf>
    <xf numFmtId="0" fontId="20" fillId="0" borderId="38" xfId="0" applyFont="1" applyBorder="1" applyAlignment="1">
      <alignment horizontal="center" vertical="center"/>
    </xf>
    <xf numFmtId="41" fontId="20" fillId="0" borderId="41" xfId="29" quotePrefix="1" applyFont="1" applyFill="1" applyBorder="1" applyAlignment="1">
      <alignment horizontal="left" vertical="center"/>
    </xf>
    <xf numFmtId="0" fontId="18" fillId="0" borderId="38" xfId="0" quotePrefix="1" applyFont="1" applyBorder="1" applyAlignment="1">
      <alignment horizontal="center" vertical="center"/>
    </xf>
    <xf numFmtId="0" fontId="18" fillId="0" borderId="38" xfId="133" applyFont="1" applyBorder="1" applyAlignment="1">
      <alignment horizontal="center" vertical="center"/>
    </xf>
    <xf numFmtId="41" fontId="18" fillId="0" borderId="41" xfId="29" applyFont="1" applyFill="1" applyBorder="1" applyAlignment="1">
      <alignment horizontal="left" vertical="center"/>
    </xf>
    <xf numFmtId="41" fontId="23" fillId="2" borderId="41" xfId="29" applyFont="1" applyFill="1" applyBorder="1" applyAlignment="1">
      <alignment horizontal="left" vertical="center"/>
    </xf>
    <xf numFmtId="0" fontId="18" fillId="2" borderId="38" xfId="0" applyFont="1" applyFill="1" applyBorder="1" applyAlignment="1">
      <alignment horizontal="center" vertical="center"/>
    </xf>
    <xf numFmtId="41" fontId="23" fillId="2" borderId="41" xfId="29" applyFont="1" applyFill="1" applyBorder="1" applyAlignment="1">
      <alignment vertical="center"/>
    </xf>
    <xf numFmtId="41" fontId="23" fillId="2" borderId="41" xfId="29" applyFont="1" applyFill="1" applyBorder="1" applyAlignment="1">
      <alignment horizontal="right" vertical="center"/>
    </xf>
    <xf numFmtId="0" fontId="18" fillId="2" borderId="42" xfId="0" applyFont="1" applyFill="1" applyBorder="1" applyAlignment="1">
      <alignment horizontal="center" vertical="center"/>
    </xf>
    <xf numFmtId="165" fontId="23" fillId="2" borderId="41" xfId="29" applyNumberFormat="1" applyFont="1" applyFill="1" applyBorder="1" applyAlignment="1">
      <alignment vertical="center"/>
    </xf>
    <xf numFmtId="41" fontId="23" fillId="2" borderId="41" xfId="29" applyFont="1" applyFill="1" applyBorder="1" applyAlignment="1">
      <alignment horizontal="center" vertical="center"/>
    </xf>
    <xf numFmtId="0" fontId="18" fillId="2" borderId="45" xfId="0" applyFont="1" applyFill="1" applyBorder="1" applyAlignment="1">
      <alignment horizontal="center" vertical="center"/>
    </xf>
    <xf numFmtId="0" fontId="18" fillId="2" borderId="33" xfId="0" applyFont="1" applyFill="1" applyBorder="1" applyAlignment="1">
      <alignment horizontal="center" vertical="center"/>
    </xf>
    <xf numFmtId="0" fontId="19" fillId="2" borderId="33" xfId="0" applyFont="1" applyFill="1" applyBorder="1" applyAlignment="1">
      <alignment horizontal="left" vertical="center" wrapText="1"/>
    </xf>
    <xf numFmtId="173" fontId="18" fillId="2" borderId="33" xfId="74" applyNumberFormat="1" applyFont="1" applyFill="1" applyBorder="1" applyAlignment="1" applyProtection="1">
      <alignment horizontal="right" vertical="center"/>
    </xf>
    <xf numFmtId="0" fontId="18" fillId="2" borderId="1" xfId="0" applyFont="1" applyFill="1" applyBorder="1" applyAlignment="1">
      <alignment horizontal="left" vertical="center"/>
    </xf>
    <xf numFmtId="0" fontId="19" fillId="2" borderId="13" xfId="0" applyFont="1" applyFill="1" applyBorder="1" applyAlignment="1">
      <alignment horizontal="left" vertical="center" wrapText="1"/>
    </xf>
    <xf numFmtId="173" fontId="18" fillId="2" borderId="13" xfId="74" applyNumberFormat="1" applyFont="1" applyFill="1" applyBorder="1" applyAlignment="1" applyProtection="1">
      <alignment horizontal="right" vertical="center"/>
    </xf>
    <xf numFmtId="173" fontId="18" fillId="2" borderId="13" xfId="74" applyNumberFormat="1" applyFont="1" applyFill="1" applyBorder="1" applyAlignment="1">
      <alignment horizontal="right" vertical="center"/>
    </xf>
    <xf numFmtId="0" fontId="18" fillId="2" borderId="13" xfId="0" applyFont="1" applyFill="1" applyBorder="1" applyAlignment="1">
      <alignment vertical="center" wrapText="1"/>
    </xf>
    <xf numFmtId="173" fontId="17" fillId="2" borderId="15" xfId="74" applyNumberFormat="1" applyFont="1" applyFill="1" applyBorder="1" applyAlignment="1">
      <alignment horizontal="right" vertical="center"/>
    </xf>
    <xf numFmtId="173" fontId="17" fillId="2" borderId="2" xfId="74" applyNumberFormat="1" applyFont="1" applyFill="1" applyBorder="1" applyAlignment="1">
      <alignment horizontal="right" vertical="center"/>
    </xf>
    <xf numFmtId="0" fontId="20" fillId="2" borderId="1" xfId="0" applyFont="1" applyFill="1" applyBorder="1" applyAlignment="1">
      <alignment horizontal="left" vertical="center" wrapText="1"/>
    </xf>
    <xf numFmtId="173" fontId="18" fillId="2" borderId="1" xfId="74" applyNumberFormat="1" applyFont="1" applyFill="1" applyBorder="1" applyAlignment="1" applyProtection="1">
      <alignment horizontal="right" vertical="center"/>
    </xf>
    <xf numFmtId="173" fontId="18" fillId="2" borderId="1" xfId="74" applyNumberFormat="1" applyFont="1" applyFill="1" applyBorder="1" applyAlignment="1">
      <alignment vertical="center"/>
    </xf>
    <xf numFmtId="173" fontId="18" fillId="2" borderId="13" xfId="74" applyNumberFormat="1" applyFont="1" applyFill="1" applyBorder="1" applyAlignment="1">
      <alignment vertical="center"/>
    </xf>
    <xf numFmtId="4" fontId="18" fillId="2" borderId="1" xfId="0" applyNumberFormat="1" applyFont="1" applyFill="1" applyBorder="1" applyAlignment="1">
      <alignment horizontal="center" vertical="center"/>
    </xf>
    <xf numFmtId="0" fontId="23" fillId="0" borderId="1" xfId="0" applyFont="1" applyBorder="1" applyAlignment="1">
      <alignment horizontal="center" vertical="center"/>
    </xf>
    <xf numFmtId="9" fontId="18" fillId="2" borderId="1" xfId="166" applyFont="1" applyFill="1" applyBorder="1" applyAlignment="1">
      <alignment horizontal="center" vertical="center"/>
    </xf>
    <xf numFmtId="173" fontId="18" fillId="2" borderId="1" xfId="74" applyNumberFormat="1" applyFont="1" applyFill="1" applyBorder="1" applyAlignment="1">
      <alignment horizontal="right" vertical="center"/>
    </xf>
    <xf numFmtId="0" fontId="18" fillId="2" borderId="1" xfId="0" quotePrefix="1" applyFont="1" applyFill="1" applyBorder="1" applyAlignment="1">
      <alignment horizontal="left" vertical="center" wrapText="1"/>
    </xf>
    <xf numFmtId="173" fontId="17" fillId="2" borderId="16" xfId="74" quotePrefix="1" applyNumberFormat="1" applyFont="1" applyFill="1" applyBorder="1" applyAlignment="1">
      <alignment horizontal="right" vertical="center"/>
    </xf>
    <xf numFmtId="173" fontId="17" fillId="2" borderId="16" xfId="74" applyNumberFormat="1" applyFont="1" applyFill="1" applyBorder="1" applyAlignment="1">
      <alignment horizontal="right" vertical="center"/>
    </xf>
    <xf numFmtId="173" fontId="18" fillId="2" borderId="0" xfId="74" applyNumberFormat="1" applyFont="1" applyFill="1" applyBorder="1" applyAlignment="1">
      <alignment horizontal="right" vertical="center"/>
    </xf>
    <xf numFmtId="3" fontId="18" fillId="2" borderId="13" xfId="133" applyNumberFormat="1" applyFont="1" applyFill="1" applyBorder="1" applyAlignment="1">
      <alignment vertical="center"/>
    </xf>
    <xf numFmtId="41" fontId="61" fillId="0" borderId="0" xfId="30" applyFont="1" applyBorder="1" applyAlignment="1">
      <alignment wrapText="1"/>
    </xf>
    <xf numFmtId="41" fontId="61" fillId="0" borderId="24" xfId="30" applyFont="1" applyBorder="1" applyAlignment="1">
      <alignment wrapText="1"/>
    </xf>
    <xf numFmtId="176" fontId="18" fillId="34" borderId="30" xfId="36" applyNumberFormat="1" applyFont="1" applyFill="1" applyBorder="1" applyAlignment="1">
      <alignment horizontal="right" vertical="center"/>
    </xf>
    <xf numFmtId="179" fontId="18" fillId="34" borderId="0" xfId="30" applyNumberFormat="1" applyFont="1" applyFill="1" applyAlignment="1">
      <alignment vertical="center"/>
    </xf>
    <xf numFmtId="0" fontId="65" fillId="0" borderId="25" xfId="0" applyFont="1" applyBorder="1" applyAlignment="1">
      <alignment horizontal="center" wrapText="1"/>
    </xf>
    <xf numFmtId="43" fontId="18" fillId="0" borderId="0" xfId="36" applyFont="1" applyAlignment="1">
      <alignment horizontal="center" vertical="center"/>
    </xf>
    <xf numFmtId="41" fontId="61" fillId="0" borderId="26" xfId="30" applyFont="1" applyBorder="1" applyAlignment="1">
      <alignment wrapText="1"/>
    </xf>
    <xf numFmtId="41" fontId="61" fillId="0" borderId="27" xfId="30" applyFont="1" applyBorder="1" applyAlignment="1">
      <alignment wrapText="1"/>
    </xf>
    <xf numFmtId="41" fontId="62" fillId="0" borderId="48" xfId="29" applyFont="1" applyBorder="1" applyAlignment="1">
      <alignment horizontal="center" vertical="center" wrapText="1"/>
    </xf>
    <xf numFmtId="41" fontId="62" fillId="0" borderId="31" xfId="29" applyFont="1" applyBorder="1" applyAlignment="1">
      <alignment horizontal="center" vertical="center" wrapText="1"/>
    </xf>
    <xf numFmtId="41" fontId="61" fillId="0" borderId="25" xfId="30" applyFont="1" applyBorder="1" applyAlignment="1">
      <alignment wrapText="1"/>
    </xf>
    <xf numFmtId="41" fontId="61" fillId="0" borderId="49" xfId="30" applyFont="1" applyBorder="1" applyAlignment="1">
      <alignment wrapText="1"/>
    </xf>
    <xf numFmtId="41" fontId="61" fillId="0" borderId="31" xfId="30" applyFont="1" applyBorder="1" applyAlignment="1">
      <alignment wrapText="1"/>
    </xf>
    <xf numFmtId="0" fontId="62" fillId="0" borderId="0" xfId="0" applyFont="1" applyAlignment="1">
      <alignment horizontal="right" wrapText="1"/>
    </xf>
    <xf numFmtId="41" fontId="61" fillId="0" borderId="50" xfId="30" applyFont="1" applyBorder="1" applyAlignment="1">
      <alignment wrapText="1"/>
    </xf>
    <xf numFmtId="41" fontId="61" fillId="0" borderId="28" xfId="30" applyFont="1" applyBorder="1" applyAlignment="1">
      <alignment wrapText="1"/>
    </xf>
    <xf numFmtId="0" fontId="18" fillId="34" borderId="25" xfId="130" applyFont="1" applyFill="1" applyBorder="1" applyAlignment="1">
      <alignment horizontal="center" vertical="center"/>
    </xf>
    <xf numFmtId="0" fontId="18" fillId="0" borderId="25" xfId="0" applyFont="1" applyBorder="1" applyAlignment="1">
      <alignment horizontal="center" vertical="center"/>
    </xf>
    <xf numFmtId="0" fontId="18" fillId="0" borderId="25" xfId="133" applyFont="1" applyBorder="1" applyAlignment="1">
      <alignment vertical="center"/>
    </xf>
    <xf numFmtId="0" fontId="62" fillId="0" borderId="0" xfId="0" applyFont="1" applyAlignment="1">
      <alignment wrapText="1"/>
    </xf>
    <xf numFmtId="0" fontId="66" fillId="0" borderId="0" xfId="0" applyFont="1" applyAlignment="1">
      <alignment wrapText="1"/>
    </xf>
    <xf numFmtId="0" fontId="67" fillId="0" borderId="0" xfId="0" applyFont="1" applyAlignment="1">
      <alignment wrapText="1"/>
    </xf>
    <xf numFmtId="0" fontId="67" fillId="0" borderId="0" xfId="0" quotePrefix="1" applyFont="1" applyAlignment="1">
      <alignment wrapText="1"/>
    </xf>
    <xf numFmtId="3" fontId="18" fillId="34" borderId="25" xfId="130" applyNumberFormat="1" applyFont="1" applyFill="1" applyBorder="1" applyAlignment="1">
      <alignment horizontal="center" vertical="center"/>
    </xf>
    <xf numFmtId="169" fontId="18" fillId="2" borderId="25" xfId="107" applyNumberFormat="1" applyFont="1" applyFill="1" applyBorder="1" applyAlignment="1">
      <alignment horizontal="center" vertical="center"/>
    </xf>
    <xf numFmtId="4" fontId="18" fillId="0" borderId="25" xfId="36" applyNumberFormat="1" applyFont="1" applyFill="1" applyBorder="1" applyAlignment="1">
      <alignment horizontal="center" vertical="center"/>
    </xf>
    <xf numFmtId="41" fontId="65" fillId="0" borderId="25" xfId="30" applyFont="1" applyBorder="1" applyAlignment="1">
      <alignment wrapText="1"/>
    </xf>
    <xf numFmtId="176" fontId="18" fillId="0" borderId="25" xfId="36" applyNumberFormat="1" applyFont="1" applyFill="1" applyBorder="1" applyAlignment="1">
      <alignment horizontal="right" vertical="center"/>
    </xf>
    <xf numFmtId="41" fontId="61" fillId="0" borderId="32" xfId="30" applyFont="1" applyBorder="1" applyAlignment="1">
      <alignment wrapText="1"/>
    </xf>
    <xf numFmtId="176" fontId="18" fillId="34" borderId="25" xfId="36" applyNumberFormat="1" applyFont="1" applyFill="1" applyBorder="1" applyAlignment="1">
      <alignment horizontal="right" vertical="center"/>
    </xf>
    <xf numFmtId="0" fontId="23" fillId="0" borderId="0" xfId="0" quotePrefix="1" applyFont="1" applyAlignment="1">
      <alignment horizontal="left" vertical="center" wrapText="1"/>
    </xf>
    <xf numFmtId="176" fontId="18" fillId="2" borderId="3" xfId="36" applyNumberFormat="1" applyFont="1" applyFill="1" applyBorder="1" applyAlignment="1">
      <alignment horizontal="centerContinuous" vertical="center"/>
    </xf>
    <xf numFmtId="176" fontId="18" fillId="2" borderId="30" xfId="36" applyNumberFormat="1" applyFont="1" applyFill="1" applyBorder="1" applyAlignment="1">
      <alignment vertical="center"/>
    </xf>
    <xf numFmtId="0" fontId="17" fillId="2" borderId="2" xfId="133" applyFont="1" applyFill="1" applyBorder="1" applyAlignment="1">
      <alignment horizontal="center" vertical="center"/>
    </xf>
    <xf numFmtId="0" fontId="17" fillId="2" borderId="2" xfId="133" applyFont="1" applyFill="1" applyBorder="1" applyAlignment="1">
      <alignment horizontal="left" vertical="center" wrapText="1"/>
    </xf>
    <xf numFmtId="176" fontId="18" fillId="2" borderId="1" xfId="36" applyNumberFormat="1" applyFont="1" applyFill="1" applyBorder="1" applyAlignment="1">
      <alignment horizontal="center" vertical="center"/>
    </xf>
    <xf numFmtId="176" fontId="18" fillId="0" borderId="4" xfId="36" applyNumberFormat="1" applyFont="1" applyBorder="1" applyAlignment="1">
      <alignment horizontal="right" vertical="center"/>
    </xf>
    <xf numFmtId="0" fontId="17" fillId="2" borderId="6" xfId="133" applyFont="1" applyFill="1" applyBorder="1" applyAlignment="1">
      <alignment horizontal="left" vertical="center" wrapText="1"/>
    </xf>
    <xf numFmtId="173" fontId="18" fillId="34" borderId="0" xfId="73" applyNumberFormat="1" applyFont="1" applyFill="1" applyAlignment="1">
      <alignment horizontal="right" vertical="center"/>
    </xf>
    <xf numFmtId="0" fontId="17" fillId="34" borderId="0" xfId="133" applyFont="1" applyFill="1" applyAlignment="1">
      <alignment vertical="center" wrapText="1"/>
    </xf>
    <xf numFmtId="169" fontId="17" fillId="34" borderId="0" xfId="133" applyNumberFormat="1" applyFont="1" applyFill="1" applyAlignment="1">
      <alignment horizontal="center" vertical="center"/>
    </xf>
    <xf numFmtId="176" fontId="17" fillId="34" borderId="0" xfId="28" applyNumberFormat="1" applyFont="1" applyFill="1" applyAlignment="1">
      <alignment horizontal="right" vertical="center"/>
    </xf>
    <xf numFmtId="176" fontId="17" fillId="34" borderId="0" xfId="28" quotePrefix="1" applyNumberFormat="1" applyFont="1" applyFill="1" applyAlignment="1">
      <alignment horizontal="left" vertical="center"/>
    </xf>
    <xf numFmtId="0" fontId="17" fillId="34" borderId="0" xfId="0" applyFont="1" applyFill="1" applyAlignment="1">
      <alignment vertical="center" wrapText="1"/>
    </xf>
    <xf numFmtId="169" fontId="17" fillId="34" borderId="0" xfId="0" applyNumberFormat="1" applyFont="1" applyFill="1" applyAlignment="1">
      <alignment horizontal="center" vertical="center"/>
    </xf>
    <xf numFmtId="176" fontId="17" fillId="34" borderId="0" xfId="28" applyNumberFormat="1" applyFont="1" applyFill="1" applyAlignment="1">
      <alignment horizontal="center" vertical="center"/>
    </xf>
    <xf numFmtId="169" fontId="17" fillId="34" borderId="0" xfId="36" applyNumberFormat="1" applyFont="1" applyFill="1" applyAlignment="1">
      <alignment horizontal="center" vertical="center"/>
    </xf>
    <xf numFmtId="176" fontId="17" fillId="34" borderId="0" xfId="28" applyNumberFormat="1" applyFont="1" applyFill="1" applyBorder="1" applyAlignment="1" applyProtection="1">
      <alignment horizontal="right" vertical="center"/>
    </xf>
    <xf numFmtId="0" fontId="17" fillId="34" borderId="6" xfId="133" applyFont="1" applyFill="1" applyBorder="1" applyAlignment="1">
      <alignment horizontal="center"/>
    </xf>
    <xf numFmtId="0" fontId="17" fillId="34" borderId="6" xfId="133" applyFont="1" applyFill="1" applyBorder="1" applyAlignment="1">
      <alignment horizontal="center" wrapText="1"/>
    </xf>
    <xf numFmtId="4" fontId="17" fillId="34" borderId="6" xfId="133" applyNumberFormat="1" applyFont="1" applyFill="1" applyBorder="1" applyAlignment="1">
      <alignment horizontal="center"/>
    </xf>
    <xf numFmtId="176" fontId="17" fillId="34" borderId="6" xfId="28" applyNumberFormat="1" applyFont="1" applyFill="1" applyBorder="1" applyAlignment="1">
      <alignment horizontal="center"/>
    </xf>
    <xf numFmtId="0" fontId="17" fillId="34" borderId="11" xfId="133" applyFont="1" applyFill="1" applyBorder="1" applyAlignment="1">
      <alignment horizontal="center"/>
    </xf>
    <xf numFmtId="0" fontId="17" fillId="34" borderId="11" xfId="133" applyFont="1" applyFill="1" applyBorder="1" applyAlignment="1">
      <alignment wrapText="1"/>
    </xf>
    <xf numFmtId="4" fontId="17" fillId="34" borderId="11" xfId="133" applyNumberFormat="1" applyFont="1" applyFill="1" applyBorder="1" applyAlignment="1">
      <alignment horizontal="center"/>
    </xf>
    <xf numFmtId="176" fontId="17" fillId="34" borderId="11" xfId="28" applyNumberFormat="1" applyFont="1" applyFill="1" applyBorder="1" applyAlignment="1">
      <alignment horizontal="center"/>
    </xf>
    <xf numFmtId="0" fontId="17" fillId="34" borderId="3" xfId="133" applyFont="1" applyFill="1" applyBorder="1" applyAlignment="1">
      <alignment horizontal="center" vertical="center"/>
    </xf>
    <xf numFmtId="169" fontId="17" fillId="34" borderId="3" xfId="36" applyNumberFormat="1" applyFont="1" applyFill="1" applyBorder="1" applyAlignment="1">
      <alignment horizontal="center" vertical="center"/>
    </xf>
    <xf numFmtId="176" fontId="17" fillId="34" borderId="3" xfId="36" applyNumberFormat="1" applyFont="1" applyFill="1" applyBorder="1" applyAlignment="1">
      <alignment horizontal="centerContinuous" vertical="center"/>
    </xf>
    <xf numFmtId="176" fontId="17" fillId="34" borderId="3" xfId="36" applyNumberFormat="1" applyFont="1" applyFill="1" applyBorder="1" applyAlignment="1">
      <alignment horizontal="center" vertical="center"/>
    </xf>
    <xf numFmtId="176" fontId="17" fillId="34" borderId="3" xfId="36" applyNumberFormat="1" applyFont="1" applyFill="1" applyBorder="1" applyAlignment="1">
      <alignment horizontal="right" vertical="center"/>
    </xf>
    <xf numFmtId="169" fontId="18" fillId="34" borderId="3" xfId="36" applyNumberFormat="1" applyFont="1" applyFill="1" applyBorder="1" applyAlignment="1">
      <alignment horizontal="center" vertical="center"/>
    </xf>
    <xf numFmtId="176" fontId="18" fillId="34" borderId="3" xfId="36" applyNumberFormat="1" applyFont="1" applyFill="1" applyBorder="1" applyAlignment="1">
      <alignment vertical="center"/>
    </xf>
    <xf numFmtId="3" fontId="18" fillId="34" borderId="3" xfId="133" applyNumberFormat="1" applyFont="1" applyFill="1" applyBorder="1" applyAlignment="1">
      <alignment horizontal="center" vertical="top"/>
    </xf>
    <xf numFmtId="176" fontId="18" fillId="34" borderId="3" xfId="36" applyNumberFormat="1" applyFont="1" applyFill="1" applyBorder="1" applyAlignment="1">
      <alignment horizontal="centerContinuous" vertical="center"/>
    </xf>
    <xf numFmtId="2" fontId="18" fillId="34" borderId="3" xfId="107" applyNumberFormat="1" applyFont="1" applyFill="1" applyBorder="1" applyAlignment="1">
      <alignment horizontal="center" vertical="center"/>
    </xf>
    <xf numFmtId="176" fontId="18" fillId="34" borderId="13" xfId="36" applyNumberFormat="1" applyFont="1" applyFill="1" applyBorder="1" applyAlignment="1">
      <alignment horizontal="right" vertical="center"/>
    </xf>
    <xf numFmtId="0" fontId="30" fillId="34" borderId="30" xfId="0" applyFont="1" applyFill="1" applyBorder="1" applyAlignment="1">
      <alignment vertical="center"/>
    </xf>
    <xf numFmtId="175" fontId="23" fillId="34" borderId="3" xfId="47" applyNumberFormat="1" applyFont="1" applyFill="1" applyBorder="1" applyAlignment="1">
      <alignment horizontal="center" vertical="center"/>
    </xf>
    <xf numFmtId="176" fontId="23" fillId="34" borderId="3" xfId="36" applyNumberFormat="1" applyFont="1" applyFill="1" applyBorder="1" applyAlignment="1">
      <alignment horizontal="center" vertical="center"/>
    </xf>
    <xf numFmtId="0" fontId="31" fillId="34" borderId="30" xfId="0" applyFont="1" applyFill="1" applyBorder="1" applyAlignment="1">
      <alignment vertical="center"/>
    </xf>
    <xf numFmtId="0" fontId="23" fillId="34" borderId="30" xfId="0" quotePrefix="1" applyFont="1" applyFill="1" applyBorder="1" applyAlignment="1">
      <alignment horizontal="left" vertical="center" wrapText="1"/>
    </xf>
    <xf numFmtId="170" fontId="23" fillId="34" borderId="3" xfId="0" applyNumberFormat="1" applyFont="1" applyFill="1" applyBorder="1" applyAlignment="1">
      <alignment horizontal="center" vertical="center"/>
    </xf>
    <xf numFmtId="0" fontId="27" fillId="34" borderId="3" xfId="0" applyFont="1" applyFill="1" applyBorder="1" applyAlignment="1">
      <alignment horizontal="left" vertical="center" wrapText="1"/>
    </xf>
    <xf numFmtId="1" fontId="18" fillId="34" borderId="3" xfId="36" applyNumberFormat="1" applyFont="1" applyFill="1" applyBorder="1" applyAlignment="1">
      <alignment horizontal="center" vertical="center"/>
    </xf>
    <xf numFmtId="0" fontId="17" fillId="34" borderId="51" xfId="133" applyFont="1" applyFill="1" applyBorder="1" applyAlignment="1">
      <alignment horizontal="center" vertical="center"/>
    </xf>
    <xf numFmtId="0" fontId="17" fillId="34" borderId="52" xfId="133" applyFont="1" applyFill="1" applyBorder="1" applyAlignment="1">
      <alignment horizontal="left" vertical="center" wrapText="1"/>
    </xf>
    <xf numFmtId="0" fontId="17" fillId="34" borderId="52" xfId="133" applyFont="1" applyFill="1" applyBorder="1" applyAlignment="1">
      <alignment horizontal="center" vertical="center"/>
    </xf>
    <xf numFmtId="169" fontId="17" fillId="34" borderId="52" xfId="36" applyNumberFormat="1" applyFont="1" applyFill="1" applyBorder="1" applyAlignment="1" applyProtection="1">
      <alignment horizontal="center" vertical="center"/>
    </xf>
    <xf numFmtId="176" fontId="17" fillId="34" borderId="15" xfId="36" applyNumberFormat="1" applyFont="1" applyFill="1" applyBorder="1" applyAlignment="1">
      <alignment horizontal="right" vertical="center"/>
    </xf>
    <xf numFmtId="0" fontId="18" fillId="34" borderId="0" xfId="0" applyFont="1" applyFill="1"/>
    <xf numFmtId="0" fontId="18" fillId="34" borderId="3" xfId="0" applyFont="1" applyFill="1" applyBorder="1" applyAlignment="1">
      <alignment horizontal="left" vertical="center" wrapText="1"/>
    </xf>
    <xf numFmtId="4" fontId="18" fillId="34" borderId="30" xfId="0" applyNumberFormat="1" applyFont="1" applyFill="1" applyBorder="1" applyAlignment="1">
      <alignment horizontal="center" vertical="center"/>
    </xf>
    <xf numFmtId="0" fontId="19" fillId="34" borderId="3" xfId="0" applyFont="1" applyFill="1" applyBorder="1" applyAlignment="1">
      <alignment horizontal="left" vertical="center" wrapText="1"/>
    </xf>
    <xf numFmtId="0" fontId="17" fillId="34" borderId="3" xfId="133" applyFont="1" applyFill="1" applyBorder="1" applyAlignment="1">
      <alignment horizontal="center" vertical="center" wrapText="1"/>
    </xf>
    <xf numFmtId="169" fontId="18" fillId="34" borderId="3" xfId="36" applyNumberFormat="1" applyFont="1" applyFill="1" applyBorder="1" applyAlignment="1">
      <alignment horizontal="center" vertical="center" wrapText="1"/>
    </xf>
    <xf numFmtId="0" fontId="18" fillId="34" borderId="3" xfId="0" applyFont="1" applyFill="1" applyBorder="1" applyAlignment="1">
      <alignment horizontal="left" vertical="center"/>
    </xf>
    <xf numFmtId="0" fontId="19" fillId="34" borderId="30" xfId="0" applyFont="1" applyFill="1" applyBorder="1" applyAlignment="1">
      <alignment vertical="center"/>
    </xf>
    <xf numFmtId="4" fontId="18" fillId="34" borderId="3" xfId="45" applyNumberFormat="1" applyFont="1" applyFill="1" applyBorder="1" applyAlignment="1">
      <alignment horizontal="right" vertical="center"/>
    </xf>
    <xf numFmtId="0" fontId="18" fillId="34" borderId="30" xfId="133" quotePrefix="1" applyFont="1" applyFill="1" applyBorder="1" applyAlignment="1">
      <alignment horizontal="left" vertical="center" wrapText="1"/>
    </xf>
    <xf numFmtId="3" fontId="18" fillId="34" borderId="3" xfId="45" applyNumberFormat="1" applyFont="1" applyFill="1" applyBorder="1" applyAlignment="1">
      <alignment horizontal="center" vertical="center"/>
    </xf>
    <xf numFmtId="0" fontId="18" fillId="34" borderId="18" xfId="0" applyFont="1" applyFill="1" applyBorder="1" applyAlignment="1">
      <alignment horizontal="center" vertical="top"/>
    </xf>
    <xf numFmtId="0" fontId="19" fillId="34" borderId="53" xfId="0" applyFont="1" applyFill="1" applyBorder="1" applyAlignment="1">
      <alignment horizontal="left" vertical="top" wrapText="1"/>
    </xf>
    <xf numFmtId="2" fontId="18" fillId="34" borderId="30" xfId="0" applyNumberFormat="1" applyFont="1" applyFill="1" applyBorder="1" applyAlignment="1">
      <alignment horizontal="center" vertical="center"/>
    </xf>
    <xf numFmtId="176" fontId="18" fillId="34" borderId="1" xfId="36" applyNumberFormat="1" applyFont="1" applyFill="1" applyBorder="1" applyAlignment="1">
      <alignment horizontal="center" vertical="center"/>
    </xf>
    <xf numFmtId="0" fontId="18" fillId="34" borderId="53" xfId="0" applyFont="1" applyFill="1" applyBorder="1" applyAlignment="1">
      <alignment horizontal="left" vertical="top" wrapText="1"/>
    </xf>
    <xf numFmtId="0" fontId="20" fillId="34" borderId="53" xfId="0" applyFont="1" applyFill="1" applyBorder="1" applyAlignment="1">
      <alignment horizontal="left" vertical="top" wrapText="1"/>
    </xf>
    <xf numFmtId="0" fontId="20" fillId="34" borderId="53" xfId="0" applyFont="1" applyFill="1" applyBorder="1" applyAlignment="1">
      <alignment vertical="top"/>
    </xf>
    <xf numFmtId="0" fontId="27" fillId="34" borderId="53" xfId="0" applyFont="1" applyFill="1" applyBorder="1" applyAlignment="1">
      <alignment horizontal="left" vertical="top" wrapText="1"/>
    </xf>
    <xf numFmtId="43" fontId="18" fillId="34" borderId="3" xfId="47" applyFont="1" applyFill="1" applyBorder="1" applyAlignment="1">
      <alignment horizontal="center" vertical="center"/>
    </xf>
    <xf numFmtId="2" fontId="18" fillId="34" borderId="3" xfId="36" applyNumberFormat="1" applyFont="1" applyFill="1" applyBorder="1" applyAlignment="1">
      <alignment horizontal="center" vertical="center"/>
    </xf>
    <xf numFmtId="0" fontId="17" fillId="34" borderId="0" xfId="0" applyFont="1" applyFill="1"/>
    <xf numFmtId="0" fontId="18" fillId="34" borderId="53" xfId="0" applyFont="1" applyFill="1" applyBorder="1" applyAlignment="1">
      <alignment vertical="top"/>
    </xf>
    <xf numFmtId="0" fontId="19" fillId="34" borderId="53" xfId="0" applyFont="1" applyFill="1" applyBorder="1" applyAlignment="1">
      <alignment vertical="top"/>
    </xf>
    <xf numFmtId="0" fontId="27" fillId="34" borderId="53" xfId="0" quotePrefix="1" applyFont="1" applyFill="1" applyBorder="1" applyAlignment="1">
      <alignment horizontal="left" vertical="top" wrapText="1"/>
    </xf>
    <xf numFmtId="0" fontId="17" fillId="34" borderId="2" xfId="133" applyFont="1" applyFill="1" applyBorder="1" applyAlignment="1">
      <alignment horizontal="center" vertical="center"/>
    </xf>
    <xf numFmtId="0" fontId="17" fillId="34" borderId="2" xfId="133" applyFont="1" applyFill="1" applyBorder="1" applyAlignment="1">
      <alignment horizontal="left" vertical="center" wrapText="1"/>
    </xf>
    <xf numFmtId="169" fontId="17" fillId="34" borderId="2" xfId="36" applyNumberFormat="1" applyFont="1" applyFill="1" applyBorder="1" applyAlignment="1" applyProtection="1">
      <alignment horizontal="center" vertical="center"/>
    </xf>
    <xf numFmtId="176" fontId="17" fillId="34" borderId="2" xfId="36" applyNumberFormat="1" applyFont="1" applyFill="1" applyBorder="1" applyAlignment="1">
      <alignment horizontal="right" vertical="center"/>
    </xf>
    <xf numFmtId="0" fontId="27" fillId="34" borderId="30" xfId="0" quotePrefix="1" applyFont="1" applyFill="1" applyBorder="1" applyAlignment="1">
      <alignment horizontal="left" vertical="center" wrapText="1"/>
    </xf>
    <xf numFmtId="0" fontId="18" fillId="34" borderId="3" xfId="0" quotePrefix="1" applyFont="1" applyFill="1" applyBorder="1" applyAlignment="1">
      <alignment horizontal="center" vertical="center"/>
    </xf>
    <xf numFmtId="0" fontId="20" fillId="34" borderId="30" xfId="0" applyFont="1" applyFill="1" applyBorder="1" applyAlignment="1">
      <alignment horizontal="left" vertical="center" wrapText="1"/>
    </xf>
    <xf numFmtId="0" fontId="18" fillId="34" borderId="30" xfId="0" applyFont="1" applyFill="1" applyBorder="1" applyAlignment="1">
      <alignment horizontal="center" vertical="center"/>
    </xf>
    <xf numFmtId="0" fontId="27" fillId="34" borderId="1" xfId="0" quotePrefix="1" applyFont="1" applyFill="1" applyBorder="1" applyAlignment="1">
      <alignment horizontal="left" vertical="center" wrapText="1"/>
    </xf>
    <xf numFmtId="2" fontId="18" fillId="34" borderId="4" xfId="0" applyNumberFormat="1" applyFont="1" applyFill="1" applyBorder="1" applyAlignment="1">
      <alignment horizontal="center" vertical="center"/>
    </xf>
    <xf numFmtId="0" fontId="18" fillId="34" borderId="3" xfId="0" applyFont="1" applyFill="1" applyBorder="1" applyAlignment="1">
      <alignment horizontal="left" vertical="top" wrapText="1"/>
    </xf>
    <xf numFmtId="2" fontId="18" fillId="34" borderId="1" xfId="0" applyNumberFormat="1" applyFont="1" applyFill="1" applyBorder="1" applyAlignment="1">
      <alignment horizontal="center" vertical="center"/>
    </xf>
    <xf numFmtId="0" fontId="26" fillId="34" borderId="3" xfId="133" applyFont="1" applyFill="1" applyBorder="1" applyAlignment="1">
      <alignment vertical="center" wrapText="1"/>
    </xf>
    <xf numFmtId="0" fontId="28" fillId="34" borderId="3" xfId="133" applyFont="1" applyFill="1" applyBorder="1" applyAlignment="1">
      <alignment vertical="center" wrapText="1"/>
    </xf>
    <xf numFmtId="0" fontId="18" fillId="34" borderId="3" xfId="133" applyFont="1" applyFill="1" applyBorder="1" applyAlignment="1" applyProtection="1">
      <alignment vertical="center" wrapText="1"/>
      <protection locked="0"/>
    </xf>
    <xf numFmtId="169" fontId="26" fillId="34" borderId="3" xfId="36" applyNumberFormat="1" applyFont="1" applyFill="1" applyBorder="1" applyAlignment="1">
      <alignment horizontal="center" vertical="center"/>
    </xf>
    <xf numFmtId="176" fontId="17" fillId="34" borderId="54" xfId="36" applyNumberFormat="1" applyFont="1" applyFill="1" applyBorder="1" applyAlignment="1">
      <alignment horizontal="right" vertical="center"/>
    </xf>
    <xf numFmtId="176" fontId="23" fillId="34" borderId="3" xfId="36" applyNumberFormat="1" applyFont="1" applyFill="1" applyBorder="1" applyAlignment="1">
      <alignment horizontal="right" vertical="center"/>
    </xf>
    <xf numFmtId="0" fontId="20" fillId="34" borderId="3" xfId="133" applyFont="1" applyFill="1" applyBorder="1" applyAlignment="1" applyProtection="1">
      <alignment vertical="center" wrapText="1"/>
      <protection locked="0"/>
    </xf>
    <xf numFmtId="0" fontId="23" fillId="34" borderId="0" xfId="133" applyFont="1" applyFill="1" applyAlignment="1">
      <alignment vertical="center"/>
    </xf>
    <xf numFmtId="0" fontId="32" fillId="34" borderId="3" xfId="133" applyFont="1" applyFill="1" applyBorder="1" applyAlignment="1">
      <alignment horizontal="left" vertical="center" wrapText="1"/>
    </xf>
    <xf numFmtId="0" fontId="27" fillId="34" borderId="3" xfId="133" applyFont="1" applyFill="1" applyBorder="1" applyAlignment="1" applyProtection="1">
      <alignment vertical="center" wrapText="1"/>
      <protection locked="0"/>
    </xf>
    <xf numFmtId="0" fontId="23" fillId="34" borderId="3" xfId="0" applyFont="1" applyFill="1" applyBorder="1" applyAlignment="1">
      <alignment vertical="center"/>
    </xf>
    <xf numFmtId="0" fontId="23" fillId="34" borderId="30" xfId="0" applyFont="1" applyFill="1" applyBorder="1" applyAlignment="1">
      <alignment vertical="center"/>
    </xf>
    <xf numFmtId="0" fontId="23" fillId="34" borderId="1" xfId="0" applyFont="1" applyFill="1" applyBorder="1" applyAlignment="1">
      <alignment vertical="center"/>
    </xf>
    <xf numFmtId="169" fontId="18" fillId="34" borderId="1" xfId="36" applyNumberFormat="1" applyFont="1" applyFill="1" applyBorder="1" applyAlignment="1">
      <alignment horizontal="center" vertical="center"/>
    </xf>
    <xf numFmtId="176" fontId="18" fillId="34" borderId="1" xfId="36" applyNumberFormat="1" applyFont="1" applyFill="1" applyBorder="1" applyAlignment="1">
      <alignment horizontal="right" vertical="center"/>
    </xf>
    <xf numFmtId="0" fontId="27" fillId="34" borderId="1" xfId="0" applyFont="1" applyFill="1" applyBorder="1" applyAlignment="1">
      <alignment horizontal="left" vertical="center" wrapText="1"/>
    </xf>
    <xf numFmtId="1" fontId="18" fillId="34" borderId="1" xfId="0" applyNumberFormat="1" applyFont="1" applyFill="1" applyBorder="1" applyAlignment="1">
      <alignment horizontal="center" vertical="center"/>
    </xf>
    <xf numFmtId="169" fontId="17" fillId="34" borderId="3" xfId="36" applyNumberFormat="1" applyFont="1" applyFill="1" applyBorder="1" applyAlignment="1" applyProtection="1">
      <alignment horizontal="center" vertical="center"/>
    </xf>
    <xf numFmtId="0" fontId="19" fillId="34" borderId="30" xfId="133" applyFont="1" applyFill="1" applyBorder="1" applyAlignment="1">
      <alignment horizontal="left" vertical="center" wrapText="1"/>
    </xf>
    <xf numFmtId="4" fontId="18" fillId="34" borderId="3" xfId="133" applyNumberFormat="1" applyFont="1" applyFill="1" applyBorder="1" applyAlignment="1">
      <alignment horizontal="center" vertical="center"/>
    </xf>
    <xf numFmtId="0" fontId="20" fillId="34" borderId="30" xfId="133" applyFont="1" applyFill="1" applyBorder="1" applyAlignment="1">
      <alignment horizontal="left" vertical="center" wrapText="1"/>
    </xf>
    <xf numFmtId="0" fontId="27" fillId="34" borderId="30" xfId="133" applyFont="1" applyFill="1" applyBorder="1" applyAlignment="1">
      <alignment horizontal="left" vertical="center" wrapText="1"/>
    </xf>
    <xf numFmtId="0" fontId="18" fillId="34" borderId="30" xfId="133" applyFont="1" applyFill="1" applyBorder="1" applyAlignment="1">
      <alignment vertical="center"/>
    </xf>
    <xf numFmtId="0" fontId="27" fillId="34" borderId="30" xfId="133" quotePrefix="1" applyFont="1" applyFill="1" applyBorder="1" applyAlignment="1">
      <alignment horizontal="left" vertical="center" wrapText="1"/>
    </xf>
    <xf numFmtId="0" fontId="19" fillId="34" borderId="30" xfId="133" applyFont="1" applyFill="1" applyBorder="1" applyAlignment="1">
      <alignment vertical="center" wrapText="1"/>
    </xf>
    <xf numFmtId="0" fontId="31" fillId="34" borderId="3" xfId="133" applyFont="1" applyFill="1" applyBorder="1" applyAlignment="1">
      <alignment vertical="center" wrapText="1"/>
    </xf>
    <xf numFmtId="169" fontId="23" fillId="34" borderId="3" xfId="36" applyNumberFormat="1" applyFont="1" applyFill="1" applyBorder="1" applyAlignment="1">
      <alignment horizontal="center" vertical="center"/>
    </xf>
    <xf numFmtId="0" fontId="18" fillId="34" borderId="3" xfId="133" applyFont="1" applyFill="1" applyBorder="1" applyAlignment="1">
      <alignment horizontal="center" vertical="center" wrapText="1"/>
    </xf>
    <xf numFmtId="0" fontId="18" fillId="34" borderId="8" xfId="133" applyFont="1" applyFill="1" applyBorder="1" applyAlignment="1">
      <alignment horizontal="center" vertical="center"/>
    </xf>
    <xf numFmtId="0" fontId="18" fillId="34" borderId="8" xfId="133" quotePrefix="1" applyFont="1" applyFill="1" applyBorder="1" applyAlignment="1">
      <alignment horizontal="left" vertical="center" wrapText="1"/>
    </xf>
    <xf numFmtId="169" fontId="18" fillId="34" borderId="8" xfId="36" applyNumberFormat="1" applyFont="1" applyFill="1" applyBorder="1" applyAlignment="1">
      <alignment horizontal="center" vertical="center"/>
    </xf>
    <xf numFmtId="176" fontId="23" fillId="34" borderId="8" xfId="36" applyNumberFormat="1" applyFont="1" applyFill="1" applyBorder="1" applyAlignment="1">
      <alignment horizontal="right" vertical="center"/>
    </xf>
    <xf numFmtId="0" fontId="17" fillId="34" borderId="55" xfId="133" applyFont="1" applyFill="1" applyBorder="1" applyAlignment="1">
      <alignment horizontal="center" vertical="center"/>
    </xf>
    <xf numFmtId="0" fontId="17" fillId="34" borderId="56" xfId="133" applyFont="1" applyFill="1" applyBorder="1" applyAlignment="1">
      <alignment horizontal="left" vertical="center" wrapText="1"/>
    </xf>
    <xf numFmtId="0" fontId="17" fillId="34" borderId="56" xfId="133" applyFont="1" applyFill="1" applyBorder="1" applyAlignment="1">
      <alignment horizontal="center" vertical="center"/>
    </xf>
    <xf numFmtId="169" fontId="17" fillId="34" borderId="56" xfId="36" applyNumberFormat="1" applyFont="1" applyFill="1" applyBorder="1" applyAlignment="1" applyProtection="1">
      <alignment horizontal="center" vertical="center"/>
    </xf>
    <xf numFmtId="176" fontId="17" fillId="34" borderId="57" xfId="36" applyNumberFormat="1" applyFont="1" applyFill="1" applyBorder="1" applyAlignment="1">
      <alignment horizontal="right" vertical="center"/>
    </xf>
    <xf numFmtId="0" fontId="17" fillId="34" borderId="6" xfId="133" applyFont="1" applyFill="1" applyBorder="1" applyAlignment="1">
      <alignment horizontal="center" vertical="center"/>
    </xf>
    <xf numFmtId="0" fontId="17" fillId="34" borderId="6" xfId="133" applyFont="1" applyFill="1" applyBorder="1" applyAlignment="1">
      <alignment horizontal="left" vertical="center" wrapText="1"/>
    </xf>
    <xf numFmtId="169" fontId="17" fillId="34" borderId="6" xfId="36" applyNumberFormat="1" applyFont="1" applyFill="1" applyBorder="1" applyAlignment="1" applyProtection="1">
      <alignment horizontal="center" vertical="center"/>
    </xf>
    <xf numFmtId="176" fontId="17" fillId="34" borderId="6" xfId="36" applyNumberFormat="1" applyFont="1" applyFill="1" applyBorder="1" applyAlignment="1">
      <alignment horizontal="right" vertical="center"/>
    </xf>
    <xf numFmtId="0" fontId="30" fillId="34" borderId="3" xfId="133" applyFont="1" applyFill="1" applyBorder="1" applyAlignment="1">
      <alignment vertical="center"/>
    </xf>
    <xf numFmtId="4" fontId="23" fillId="34" borderId="3" xfId="133" applyNumberFormat="1" applyFont="1" applyFill="1" applyBorder="1" applyAlignment="1">
      <alignment horizontal="center" vertical="center"/>
    </xf>
    <xf numFmtId="0" fontId="18" fillId="34" borderId="18" xfId="133" applyFont="1" applyFill="1" applyBorder="1" applyAlignment="1">
      <alignment horizontal="center" vertical="center"/>
    </xf>
    <xf numFmtId="0" fontId="18" fillId="34" borderId="1" xfId="133" applyFont="1" applyFill="1" applyBorder="1" applyAlignment="1" applyProtection="1">
      <alignment vertical="center" wrapText="1"/>
      <protection locked="0"/>
    </xf>
    <xf numFmtId="0" fontId="23" fillId="34" borderId="3" xfId="133" applyFont="1" applyFill="1" applyBorder="1" applyAlignment="1">
      <alignment vertical="center" wrapText="1"/>
    </xf>
    <xf numFmtId="1" fontId="18" fillId="34" borderId="1" xfId="36" applyNumberFormat="1" applyFont="1" applyFill="1" applyBorder="1" applyAlignment="1">
      <alignment horizontal="center" vertical="center"/>
    </xf>
    <xf numFmtId="0" fontId="18" fillId="34" borderId="3" xfId="133" applyFont="1" applyFill="1" applyBorder="1" applyAlignment="1" applyProtection="1">
      <alignment horizontal="center" vertical="center"/>
      <protection locked="0"/>
    </xf>
    <xf numFmtId="169" fontId="18" fillId="34" borderId="3" xfId="36" applyNumberFormat="1" applyFont="1" applyFill="1" applyBorder="1" applyAlignment="1" applyProtection="1">
      <alignment horizontal="center" vertical="center"/>
      <protection locked="0"/>
    </xf>
    <xf numFmtId="176" fontId="18" fillId="34" borderId="3" xfId="36" applyNumberFormat="1" applyFont="1" applyFill="1" applyBorder="1" applyAlignment="1" applyProtection="1">
      <alignment horizontal="center" vertical="center"/>
      <protection locked="0"/>
    </xf>
    <xf numFmtId="0" fontId="18" fillId="34" borderId="8" xfId="133" applyFont="1" applyFill="1" applyBorder="1" applyAlignment="1">
      <alignment horizontal="center" vertical="center" wrapText="1"/>
    </xf>
    <xf numFmtId="0" fontId="18" fillId="34" borderId="8" xfId="133" applyFont="1" applyFill="1" applyBorder="1" applyAlignment="1" applyProtection="1">
      <alignment horizontal="center" vertical="center"/>
      <protection locked="0"/>
    </xf>
    <xf numFmtId="169" fontId="18" fillId="34" borderId="8" xfId="36" applyNumberFormat="1" applyFont="1" applyFill="1" applyBorder="1" applyAlignment="1" applyProtection="1">
      <alignment horizontal="center" vertical="center"/>
      <protection locked="0"/>
    </xf>
    <xf numFmtId="176" fontId="18" fillId="34" borderId="8" xfId="36" applyNumberFormat="1" applyFont="1" applyFill="1" applyBorder="1" applyAlignment="1" applyProtection="1">
      <alignment horizontal="center" vertical="center"/>
      <protection locked="0"/>
    </xf>
    <xf numFmtId="0" fontId="18" fillId="34" borderId="1" xfId="133" applyFont="1" applyFill="1" applyBorder="1" applyAlignment="1" applyProtection="1">
      <alignment horizontal="center" vertical="center"/>
      <protection locked="0"/>
    </xf>
    <xf numFmtId="169" fontId="18" fillId="34" borderId="0" xfId="36" applyNumberFormat="1" applyFont="1" applyFill="1" applyBorder="1" applyAlignment="1" applyProtection="1">
      <alignment horizontal="center" vertical="center"/>
      <protection locked="0"/>
    </xf>
    <xf numFmtId="176" fontId="18" fillId="34" borderId="1" xfId="36" applyNumberFormat="1" applyFont="1" applyFill="1" applyBorder="1" applyAlignment="1" applyProtection="1">
      <alignment horizontal="right" vertical="center"/>
      <protection locked="0"/>
    </xf>
    <xf numFmtId="0" fontId="17" fillId="34" borderId="18" xfId="133" applyFont="1" applyFill="1" applyBorder="1" applyAlignment="1">
      <alignment horizontal="center" vertical="center"/>
    </xf>
    <xf numFmtId="0" fontId="17" fillId="34" borderId="1" xfId="133" applyFont="1" applyFill="1" applyBorder="1" applyAlignment="1" applyProtection="1">
      <alignment vertical="center" wrapText="1"/>
      <protection locked="0"/>
    </xf>
    <xf numFmtId="0" fontId="17" fillId="34" borderId="1" xfId="133" applyFont="1" applyFill="1" applyBorder="1" applyAlignment="1" applyProtection="1">
      <alignment horizontal="center" vertical="center"/>
      <protection locked="0"/>
    </xf>
    <xf numFmtId="169" fontId="17" fillId="34" borderId="0" xfId="36" applyNumberFormat="1" applyFont="1" applyFill="1" applyBorder="1" applyAlignment="1" applyProtection="1">
      <alignment horizontal="center" vertical="center"/>
      <protection locked="0"/>
    </xf>
    <xf numFmtId="176" fontId="17" fillId="34" borderId="1" xfId="36" applyNumberFormat="1" applyFont="1" applyFill="1" applyBorder="1" applyAlignment="1" applyProtection="1">
      <alignment horizontal="right" vertical="center"/>
      <protection locked="0"/>
    </xf>
    <xf numFmtId="176" fontId="18" fillId="34" borderId="1" xfId="36" applyNumberFormat="1" applyFont="1" applyFill="1" applyBorder="1" applyAlignment="1" applyProtection="1">
      <alignment horizontal="center" vertical="center"/>
      <protection locked="0"/>
    </xf>
    <xf numFmtId="176" fontId="18" fillId="34" borderId="3" xfId="36" applyNumberFormat="1" applyFont="1" applyFill="1" applyBorder="1" applyAlignment="1" applyProtection="1">
      <alignment horizontal="center" vertical="center" wrapText="1"/>
      <protection locked="0"/>
    </xf>
    <xf numFmtId="176" fontId="18" fillId="34" borderId="35" xfId="36" applyNumberFormat="1" applyFont="1" applyFill="1" applyBorder="1" applyAlignment="1">
      <alignment vertical="center"/>
    </xf>
    <xf numFmtId="169" fontId="26" fillId="34" borderId="0" xfId="36" applyNumberFormat="1" applyFont="1" applyFill="1" applyBorder="1" applyAlignment="1">
      <alignment horizontal="center" vertical="center"/>
    </xf>
    <xf numFmtId="176" fontId="18" fillId="34" borderId="0" xfId="28" applyNumberFormat="1" applyFont="1" applyFill="1" applyBorder="1" applyAlignment="1">
      <alignment horizontal="center" vertical="center"/>
    </xf>
    <xf numFmtId="0" fontId="18" fillId="34" borderId="0" xfId="133" applyFont="1" applyFill="1" applyAlignment="1">
      <alignment horizontal="center" vertical="center" wrapText="1"/>
    </xf>
    <xf numFmtId="0" fontId="18" fillId="34" borderId="0" xfId="133" applyFont="1" applyFill="1" applyAlignment="1" applyProtection="1">
      <alignment horizontal="center" vertical="center"/>
      <protection locked="0"/>
    </xf>
    <xf numFmtId="169" fontId="26" fillId="34" borderId="0" xfId="36" applyNumberFormat="1" applyFont="1" applyFill="1" applyBorder="1" applyAlignment="1" applyProtection="1">
      <alignment horizontal="center" vertical="center"/>
      <protection locked="0"/>
    </xf>
    <xf numFmtId="176" fontId="18" fillId="34" borderId="0" xfId="28" applyNumberFormat="1" applyFont="1" applyFill="1" applyBorder="1" applyAlignment="1">
      <alignment vertical="center"/>
    </xf>
    <xf numFmtId="0" fontId="18" fillId="34" borderId="0" xfId="133" applyFont="1" applyFill="1" applyAlignment="1" applyProtection="1">
      <alignment horizontal="right" vertical="center" wrapText="1"/>
      <protection locked="0"/>
    </xf>
    <xf numFmtId="0" fontId="18" fillId="34" borderId="0" xfId="133" applyFont="1" applyFill="1" applyAlignment="1" applyProtection="1">
      <alignment vertical="center" wrapText="1"/>
      <protection locked="0"/>
    </xf>
    <xf numFmtId="169" fontId="26" fillId="34" borderId="0" xfId="36" applyNumberFormat="1" applyFont="1" applyFill="1" applyAlignment="1">
      <alignment horizontal="center" vertical="center"/>
    </xf>
    <xf numFmtId="176" fontId="18" fillId="34" borderId="0" xfId="28" applyNumberFormat="1" applyFont="1" applyFill="1" applyAlignment="1">
      <alignment horizontal="center" vertical="center"/>
    </xf>
    <xf numFmtId="176" fontId="18" fillId="34" borderId="0" xfId="28" applyNumberFormat="1" applyFont="1" applyFill="1" applyAlignment="1">
      <alignment vertical="center"/>
    </xf>
    <xf numFmtId="176" fontId="17" fillId="34" borderId="0" xfId="28" applyNumberFormat="1" applyFont="1" applyFill="1" applyBorder="1" applyAlignment="1">
      <alignment vertical="center"/>
    </xf>
    <xf numFmtId="0" fontId="23" fillId="34" borderId="0" xfId="0" quotePrefix="1" applyFont="1" applyFill="1" applyAlignment="1">
      <alignment horizontal="left" vertical="center" wrapText="1"/>
    </xf>
    <xf numFmtId="176" fontId="17" fillId="34" borderId="58" xfId="36" applyNumberFormat="1" applyFont="1" applyFill="1" applyBorder="1" applyAlignment="1">
      <alignment horizontal="right" vertical="center"/>
    </xf>
    <xf numFmtId="176" fontId="18" fillId="34" borderId="53" xfId="36" applyNumberFormat="1" applyFont="1" applyFill="1" applyBorder="1" applyAlignment="1">
      <alignment horizontal="center" vertical="center"/>
    </xf>
    <xf numFmtId="176" fontId="18" fillId="34" borderId="53" xfId="36" applyNumberFormat="1" applyFont="1" applyFill="1" applyBorder="1" applyAlignment="1">
      <alignment horizontal="right" vertical="center"/>
    </xf>
    <xf numFmtId="0" fontId="18" fillId="34" borderId="18" xfId="0" applyFont="1" applyFill="1" applyBorder="1" applyAlignment="1">
      <alignment horizontal="center" vertical="center"/>
    </xf>
    <xf numFmtId="176" fontId="18" fillId="34" borderId="35" xfId="36" applyNumberFormat="1" applyFont="1" applyFill="1" applyBorder="1" applyAlignment="1">
      <alignment horizontal="right" vertical="center"/>
    </xf>
    <xf numFmtId="176" fontId="18" fillId="34" borderId="35" xfId="36" applyNumberFormat="1" applyFont="1" applyFill="1" applyBorder="1" applyAlignment="1">
      <alignment horizontal="center" vertical="center"/>
    </xf>
    <xf numFmtId="176" fontId="17" fillId="34" borderId="59" xfId="36" applyNumberFormat="1" applyFont="1" applyFill="1" applyBorder="1" applyAlignment="1">
      <alignment horizontal="right" vertical="center"/>
    </xf>
    <xf numFmtId="41" fontId="17" fillId="34" borderId="2" xfId="30" applyFont="1" applyFill="1" applyBorder="1" applyAlignment="1">
      <alignment horizontal="right" vertical="center"/>
    </xf>
    <xf numFmtId="176" fontId="18" fillId="34" borderId="8" xfId="36" applyNumberFormat="1" applyFont="1" applyFill="1" applyBorder="1" applyAlignment="1">
      <alignment horizontal="right" vertical="center"/>
    </xf>
    <xf numFmtId="176" fontId="17" fillId="34" borderId="8" xfId="36" applyNumberFormat="1" applyFont="1" applyFill="1" applyBorder="1" applyAlignment="1">
      <alignment horizontal="right" vertical="center"/>
    </xf>
    <xf numFmtId="176" fontId="18" fillId="34" borderId="8" xfId="36" applyNumberFormat="1" applyFont="1" applyFill="1" applyBorder="1" applyAlignment="1">
      <alignment vertical="center"/>
    </xf>
    <xf numFmtId="176" fontId="17" fillId="34" borderId="35" xfId="36" applyNumberFormat="1" applyFont="1" applyFill="1" applyBorder="1" applyAlignment="1">
      <alignment horizontal="right" vertical="center"/>
    </xf>
    <xf numFmtId="41" fontId="18" fillId="34" borderId="35" xfId="30" applyFont="1" applyFill="1" applyBorder="1" applyAlignment="1">
      <alignment horizontal="right" vertical="center"/>
    </xf>
    <xf numFmtId="176" fontId="17" fillId="34" borderId="60" xfId="36" quotePrefix="1" applyNumberFormat="1" applyFont="1" applyFill="1" applyBorder="1" applyAlignment="1">
      <alignment horizontal="right" vertical="center"/>
    </xf>
    <xf numFmtId="176" fontId="17" fillId="34" borderId="61" xfId="36" applyNumberFormat="1" applyFont="1" applyFill="1" applyBorder="1" applyAlignment="1">
      <alignment vertical="center"/>
    </xf>
    <xf numFmtId="176" fontId="18" fillId="2" borderId="17" xfId="36" applyNumberFormat="1" applyFont="1" applyFill="1" applyBorder="1" applyAlignment="1">
      <alignment horizontal="right"/>
    </xf>
    <xf numFmtId="176" fontId="18" fillId="2" borderId="62" xfId="36" applyNumberFormat="1" applyFont="1" applyFill="1" applyBorder="1" applyAlignment="1">
      <alignment horizontal="right"/>
    </xf>
    <xf numFmtId="176" fontId="18" fillId="2" borderId="1" xfId="36" applyNumberFormat="1" applyFont="1" applyFill="1" applyBorder="1" applyAlignment="1">
      <alignment horizontal="right"/>
    </xf>
    <xf numFmtId="176" fontId="18" fillId="2" borderId="35" xfId="36" applyNumberFormat="1" applyFont="1" applyFill="1" applyBorder="1" applyAlignment="1">
      <alignment horizontal="right"/>
    </xf>
    <xf numFmtId="0" fontId="17" fillId="2" borderId="0" xfId="133" applyFont="1" applyFill="1" applyAlignment="1">
      <alignment horizontal="left" vertical="center" wrapText="1"/>
    </xf>
    <xf numFmtId="176" fontId="18" fillId="2" borderId="0" xfId="36" applyNumberFormat="1" applyFont="1" applyFill="1" applyBorder="1" applyAlignment="1">
      <alignment horizontal="right"/>
    </xf>
    <xf numFmtId="176" fontId="18" fillId="2" borderId="3" xfId="36" applyNumberFormat="1" applyFont="1" applyFill="1" applyBorder="1" applyAlignment="1">
      <alignment horizontal="right"/>
    </xf>
    <xf numFmtId="0" fontId="21" fillId="0" borderId="0" xfId="0" applyFont="1"/>
    <xf numFmtId="43" fontId="18" fillId="2" borderId="3" xfId="36" applyFont="1" applyFill="1" applyBorder="1" applyAlignment="1">
      <alignment horizontal="center" vertical="center"/>
    </xf>
    <xf numFmtId="0" fontId="23" fillId="2" borderId="18" xfId="133" applyFont="1" applyFill="1" applyBorder="1" applyAlignment="1">
      <alignment horizontal="center" vertical="center"/>
    </xf>
    <xf numFmtId="176" fontId="23" fillId="2" borderId="1" xfId="36" applyNumberFormat="1" applyFont="1" applyFill="1" applyBorder="1" applyAlignment="1" applyProtection="1">
      <alignment horizontal="center" vertical="center"/>
    </xf>
    <xf numFmtId="176" fontId="23" fillId="2" borderId="35" xfId="36" applyNumberFormat="1" applyFont="1" applyFill="1" applyBorder="1" applyAlignment="1" applyProtection="1">
      <alignment horizontal="center" vertical="center"/>
    </xf>
    <xf numFmtId="0" fontId="17" fillId="2" borderId="0" xfId="133" applyFont="1" applyFill="1"/>
    <xf numFmtId="3" fontId="23" fillId="0" borderId="3" xfId="133" applyNumberFormat="1" applyFont="1" applyBorder="1" applyAlignment="1">
      <alignment horizontal="center" vertical="top"/>
    </xf>
    <xf numFmtId="4" fontId="23" fillId="0" borderId="3" xfId="133" applyNumberFormat="1" applyFont="1" applyBorder="1" applyAlignment="1">
      <alignment horizontal="center" vertical="top"/>
    </xf>
    <xf numFmtId="176" fontId="18" fillId="0" borderId="8" xfId="36" applyNumberFormat="1" applyFont="1" applyFill="1" applyBorder="1" applyAlignment="1">
      <alignment horizontal="center" vertical="center"/>
    </xf>
    <xf numFmtId="0" fontId="18" fillId="2" borderId="14" xfId="133" applyFont="1" applyFill="1" applyBorder="1" applyAlignment="1">
      <alignment horizontal="center" vertical="center"/>
    </xf>
    <xf numFmtId="176" fontId="18" fillId="0" borderId="30" xfId="36" applyNumberFormat="1" applyFont="1" applyFill="1" applyBorder="1" applyAlignment="1">
      <alignment horizontal="center" vertical="center"/>
    </xf>
    <xf numFmtId="176" fontId="23" fillId="2" borderId="30" xfId="36" applyNumberFormat="1" applyFont="1" applyFill="1" applyBorder="1" applyAlignment="1" applyProtection="1">
      <alignment horizontal="right" vertical="center"/>
    </xf>
    <xf numFmtId="176" fontId="23" fillId="2" borderId="3" xfId="36" applyNumberFormat="1" applyFont="1" applyFill="1" applyBorder="1" applyAlignment="1" applyProtection="1">
      <alignment horizontal="right" vertical="center"/>
    </xf>
    <xf numFmtId="3" fontId="23" fillId="0" borderId="0" xfId="133" applyNumberFormat="1" applyFont="1" applyAlignment="1">
      <alignment horizontal="right" vertical="top"/>
    </xf>
    <xf numFmtId="1" fontId="17" fillId="2" borderId="3" xfId="133" applyNumberFormat="1" applyFont="1" applyFill="1" applyBorder="1" applyAlignment="1">
      <alignment horizontal="center" vertical="center"/>
    </xf>
    <xf numFmtId="1" fontId="17" fillId="2" borderId="6" xfId="133" applyNumberFormat="1" applyFont="1" applyFill="1" applyBorder="1" applyAlignment="1">
      <alignment horizontal="center" vertical="center"/>
    </xf>
    <xf numFmtId="0" fontId="18" fillId="2" borderId="6" xfId="133" applyFont="1" applyFill="1" applyBorder="1" applyAlignment="1">
      <alignment horizontal="left" vertical="center" wrapText="1"/>
    </xf>
    <xf numFmtId="176" fontId="18" fillId="2" borderId="63" xfId="36" applyNumberFormat="1" applyFont="1" applyFill="1" applyBorder="1" applyAlignment="1">
      <alignment horizontal="right" vertical="center"/>
    </xf>
    <xf numFmtId="176" fontId="18" fillId="2" borderId="6" xfId="36" applyNumberFormat="1" applyFont="1" applyFill="1" applyBorder="1" applyAlignment="1">
      <alignment horizontal="right" vertical="center"/>
    </xf>
    <xf numFmtId="0" fontId="18" fillId="2" borderId="8" xfId="133" applyFont="1" applyFill="1" applyBorder="1" applyAlignment="1">
      <alignment horizontal="left" vertical="center" wrapText="1"/>
    </xf>
    <xf numFmtId="0" fontId="17" fillId="0" borderId="14" xfId="133" applyFont="1" applyBorder="1" applyAlignment="1">
      <alignment horizontal="center" vertical="center"/>
    </xf>
    <xf numFmtId="0" fontId="17" fillId="0" borderId="5" xfId="133" applyFont="1" applyBorder="1" applyAlignment="1">
      <alignment horizontal="left" vertical="center" wrapText="1"/>
    </xf>
    <xf numFmtId="0" fontId="17" fillId="0" borderId="5" xfId="133" applyFont="1" applyBorder="1" applyAlignment="1">
      <alignment horizontal="center" vertical="center"/>
    </xf>
    <xf numFmtId="1" fontId="17" fillId="0" borderId="5" xfId="133" applyNumberFormat="1" applyFont="1" applyBorder="1" applyAlignment="1">
      <alignment horizontal="center" vertical="center"/>
    </xf>
    <xf numFmtId="176" fontId="17" fillId="0" borderId="5" xfId="36" quotePrefix="1" applyNumberFormat="1" applyFont="1" applyBorder="1" applyAlignment="1">
      <alignment horizontal="right" vertical="center"/>
    </xf>
    <xf numFmtId="176" fontId="17" fillId="0" borderId="2" xfId="36" applyNumberFormat="1" applyFont="1" applyBorder="1" applyAlignment="1">
      <alignment horizontal="right" vertical="center"/>
    </xf>
    <xf numFmtId="0" fontId="18" fillId="2" borderId="6" xfId="133" applyFont="1" applyFill="1" applyBorder="1" applyAlignment="1">
      <alignment horizontal="center"/>
    </xf>
    <xf numFmtId="0" fontId="18" fillId="2" borderId="3" xfId="133" applyFont="1" applyFill="1" applyBorder="1" applyAlignment="1">
      <alignment horizontal="center"/>
    </xf>
    <xf numFmtId="0" fontId="18" fillId="2" borderId="64" xfId="133" applyFont="1" applyFill="1" applyBorder="1" applyAlignment="1">
      <alignment horizontal="left" wrapText="1"/>
    </xf>
    <xf numFmtId="0" fontId="23" fillId="2" borderId="8" xfId="133" applyFont="1" applyFill="1" applyBorder="1" applyAlignment="1">
      <alignment horizontal="center" vertical="center"/>
    </xf>
    <xf numFmtId="3" fontId="18" fillId="2" borderId="3" xfId="133" applyNumberFormat="1" applyFont="1" applyFill="1" applyBorder="1" applyAlignment="1">
      <alignment horizontal="center"/>
    </xf>
    <xf numFmtId="3" fontId="18" fillId="0" borderId="3" xfId="0" applyNumberFormat="1" applyFont="1" applyBorder="1" applyAlignment="1">
      <alignment horizontal="center"/>
    </xf>
    <xf numFmtId="3" fontId="23" fillId="2" borderId="8" xfId="133" applyNumberFormat="1" applyFont="1" applyFill="1" applyBorder="1" applyAlignment="1">
      <alignment horizontal="center" vertical="center"/>
    </xf>
    <xf numFmtId="176" fontId="18" fillId="2" borderId="6" xfId="36" applyNumberFormat="1" applyFont="1" applyFill="1" applyBorder="1" applyAlignment="1">
      <alignment horizontal="right"/>
    </xf>
    <xf numFmtId="176" fontId="23" fillId="2" borderId="3" xfId="36" applyNumberFormat="1" applyFont="1" applyFill="1" applyBorder="1" applyAlignment="1" applyProtection="1">
      <alignment horizontal="center" vertical="center"/>
    </xf>
    <xf numFmtId="176" fontId="18" fillId="2" borderId="8" xfId="36" applyNumberFormat="1" applyFont="1" applyFill="1" applyBorder="1" applyAlignment="1">
      <alignment horizontal="center" vertical="center"/>
    </xf>
    <xf numFmtId="176" fontId="18" fillId="2" borderId="30" xfId="36" applyNumberFormat="1" applyFont="1" applyFill="1" applyBorder="1" applyAlignment="1">
      <alignment horizontal="centerContinuous" vertical="center"/>
    </xf>
    <xf numFmtId="178" fontId="18" fillId="2" borderId="3" xfId="36" applyNumberFormat="1" applyFont="1" applyFill="1" applyBorder="1" applyAlignment="1">
      <alignment horizontal="center" vertical="center"/>
    </xf>
    <xf numFmtId="0" fontId="20" fillId="34" borderId="0" xfId="133" applyFont="1" applyFill="1" applyAlignment="1">
      <alignment vertical="center"/>
    </xf>
    <xf numFmtId="0" fontId="23" fillId="2" borderId="0" xfId="133" applyFont="1" applyFill="1" applyAlignment="1">
      <alignment horizontal="left" vertical="center" wrapText="1"/>
    </xf>
    <xf numFmtId="176" fontId="61" fillId="2" borderId="3" xfId="36" applyNumberFormat="1" applyFont="1" applyFill="1" applyBorder="1" applyAlignment="1">
      <alignment horizontal="right" vertical="center"/>
    </xf>
    <xf numFmtId="176" fontId="18" fillId="2" borderId="0" xfId="36" applyNumberFormat="1" applyFont="1" applyFill="1" applyAlignment="1">
      <alignment horizontal="right"/>
    </xf>
    <xf numFmtId="1" fontId="17" fillId="2" borderId="2" xfId="133" applyNumberFormat="1" applyFont="1" applyFill="1" applyBorder="1" applyAlignment="1">
      <alignment horizontal="center" vertical="center"/>
    </xf>
    <xf numFmtId="173" fontId="21" fillId="2" borderId="58" xfId="51" applyNumberFormat="1" applyFont="1" applyFill="1" applyBorder="1" applyAlignment="1">
      <alignment horizontal="center" vertical="center"/>
    </xf>
    <xf numFmtId="0" fontId="18" fillId="34" borderId="4" xfId="130" applyFont="1" applyFill="1" applyBorder="1" applyAlignment="1">
      <alignment vertical="center"/>
    </xf>
    <xf numFmtId="176" fontId="18" fillId="0" borderId="8" xfId="36" applyNumberFormat="1" applyFont="1" applyBorder="1" applyAlignment="1">
      <alignment horizontal="right" vertical="center"/>
    </xf>
    <xf numFmtId="49" fontId="68" fillId="34" borderId="79" xfId="0" applyNumberFormat="1" applyFont="1" applyFill="1" applyBorder="1" applyAlignment="1">
      <alignment horizontal="center" vertical="center"/>
    </xf>
    <xf numFmtId="0" fontId="68" fillId="34" borderId="3" xfId="0" applyFont="1" applyFill="1" applyBorder="1" applyAlignment="1">
      <alignment horizontal="center" vertical="center"/>
    </xf>
    <xf numFmtId="0" fontId="68" fillId="34" borderId="0" xfId="133" applyFont="1" applyFill="1" applyAlignment="1">
      <alignment vertical="center"/>
    </xf>
    <xf numFmtId="176" fontId="68" fillId="34" borderId="30" xfId="36" applyNumberFormat="1" applyFont="1" applyFill="1" applyBorder="1" applyAlignment="1">
      <alignment vertical="center"/>
    </xf>
    <xf numFmtId="176" fontId="68" fillId="34" borderId="80" xfId="36" applyNumberFormat="1" applyFont="1" applyFill="1" applyBorder="1" applyAlignment="1">
      <alignment vertical="center"/>
    </xf>
    <xf numFmtId="49" fontId="18" fillId="0" borderId="30" xfId="0" applyNumberFormat="1" applyFont="1" applyBorder="1" applyAlignment="1">
      <alignment horizontal="center" vertical="center"/>
    </xf>
    <xf numFmtId="0" fontId="68" fillId="34" borderId="3" xfId="0" applyFont="1" applyFill="1" applyBorder="1" applyAlignment="1">
      <alignment vertical="center" wrapText="1"/>
    </xf>
    <xf numFmtId="173" fontId="68" fillId="34" borderId="3" xfId="61" applyNumberFormat="1" applyFont="1" applyFill="1" applyBorder="1" applyAlignment="1">
      <alignment horizontal="center" vertical="center"/>
    </xf>
    <xf numFmtId="0" fontId="68" fillId="34" borderId="1" xfId="130" applyFont="1" applyFill="1" applyBorder="1" applyAlignment="1">
      <alignment horizontal="center" vertical="center"/>
    </xf>
    <xf numFmtId="180" fontId="68" fillId="34" borderId="4" xfId="36" applyNumberFormat="1" applyFont="1" applyFill="1" applyBorder="1" applyAlignment="1">
      <alignment horizontal="right" vertical="center"/>
    </xf>
    <xf numFmtId="173" fontId="68" fillId="34" borderId="81" xfId="36" applyNumberFormat="1" applyFont="1" applyFill="1" applyBorder="1" applyAlignment="1">
      <alignment horizontal="right" vertical="center"/>
    </xf>
    <xf numFmtId="49" fontId="68" fillId="34" borderId="82" xfId="130" applyNumberFormat="1" applyFont="1" applyFill="1" applyBorder="1" applyAlignment="1">
      <alignment horizontal="center" vertical="center"/>
    </xf>
    <xf numFmtId="0" fontId="68" fillId="34" borderId="1" xfId="130" applyFont="1" applyFill="1" applyBorder="1" applyAlignment="1">
      <alignment vertical="center" wrapText="1"/>
    </xf>
    <xf numFmtId="173" fontId="68" fillId="34" borderId="1" xfId="61" applyNumberFormat="1" applyFont="1" applyFill="1" applyBorder="1" applyAlignment="1">
      <alignment horizontal="center" vertical="center"/>
    </xf>
    <xf numFmtId="176" fontId="68" fillId="34" borderId="78" xfId="36" applyNumberFormat="1" applyFont="1" applyFill="1" applyBorder="1" applyAlignment="1">
      <alignment horizontal="right" vertical="center"/>
    </xf>
    <xf numFmtId="176" fontId="68" fillId="34" borderId="83" xfId="36" applyNumberFormat="1" applyFont="1" applyFill="1" applyBorder="1" applyAlignment="1">
      <alignment horizontal="right" vertical="center"/>
    </xf>
    <xf numFmtId="0" fontId="68" fillId="34" borderId="84" xfId="133" applyFont="1" applyFill="1" applyBorder="1" applyAlignment="1">
      <alignment vertical="center"/>
    </xf>
    <xf numFmtId="180" fontId="68" fillId="34" borderId="3" xfId="56" applyNumberFormat="1" applyFont="1" applyFill="1" applyBorder="1" applyAlignment="1">
      <alignment horizontal="right" vertical="center"/>
    </xf>
    <xf numFmtId="173" fontId="68" fillId="34" borderId="80" xfId="56" applyNumberFormat="1" applyFont="1" applyFill="1" applyBorder="1" applyAlignment="1">
      <alignment horizontal="right" vertical="center"/>
    </xf>
    <xf numFmtId="180" fontId="68" fillId="34" borderId="85" xfId="56" applyNumberFormat="1" applyFont="1" applyFill="1" applyBorder="1" applyAlignment="1">
      <alignment horizontal="right" vertical="center"/>
    </xf>
    <xf numFmtId="173" fontId="68" fillId="34" borderId="86" xfId="0" applyNumberFormat="1" applyFont="1" applyFill="1" applyBorder="1" applyAlignment="1">
      <alignment horizontal="right" vertical="top"/>
    </xf>
    <xf numFmtId="0" fontId="68" fillId="34" borderId="86" xfId="133" applyFont="1" applyFill="1" applyBorder="1" applyAlignment="1">
      <alignment vertical="center"/>
    </xf>
    <xf numFmtId="173" fontId="68" fillId="34" borderId="87" xfId="0" applyNumberFormat="1" applyFont="1" applyFill="1" applyBorder="1" applyAlignment="1">
      <alignment horizontal="right" vertical="top"/>
    </xf>
    <xf numFmtId="0" fontId="68" fillId="34" borderId="87" xfId="133" applyFont="1" applyFill="1" applyBorder="1" applyAlignment="1">
      <alignment vertical="center"/>
    </xf>
    <xf numFmtId="173" fontId="68" fillId="34" borderId="88" xfId="0" applyNumberFormat="1" applyFont="1" applyFill="1" applyBorder="1" applyAlignment="1">
      <alignment horizontal="right" vertical="center"/>
    </xf>
    <xf numFmtId="0" fontId="18" fillId="34" borderId="53" xfId="133" applyFont="1" applyFill="1" applyBorder="1" applyAlignment="1">
      <alignment horizontal="left" vertical="center" wrapText="1"/>
    </xf>
    <xf numFmtId="3" fontId="18" fillId="34" borderId="3" xfId="133" applyNumberFormat="1" applyFont="1" applyFill="1" applyBorder="1" applyAlignment="1">
      <alignment horizontal="left" vertical="center"/>
    </xf>
    <xf numFmtId="3" fontId="18" fillId="0" borderId="3" xfId="0" applyNumberFormat="1" applyFont="1" applyBorder="1" applyAlignment="1">
      <alignment horizontal="center" vertical="center"/>
    </xf>
    <xf numFmtId="0" fontId="39" fillId="34" borderId="0" xfId="133" applyFont="1" applyFill="1" applyAlignment="1">
      <alignment vertical="center"/>
    </xf>
    <xf numFmtId="0" fontId="39" fillId="34" borderId="3" xfId="133" applyFont="1" applyFill="1" applyBorder="1" applyAlignment="1">
      <alignment horizontal="center" vertical="center"/>
    </xf>
    <xf numFmtId="0" fontId="39" fillId="34" borderId="78" xfId="133" applyFont="1" applyFill="1" applyBorder="1" applyAlignment="1">
      <alignment horizontal="center" vertical="center"/>
    </xf>
    <xf numFmtId="169" fontId="39" fillId="34" borderId="3" xfId="36" applyNumberFormat="1" applyFont="1" applyFill="1" applyBorder="1" applyAlignment="1">
      <alignment horizontal="center" vertical="center"/>
    </xf>
    <xf numFmtId="176" fontId="39" fillId="34" borderId="89" xfId="36" applyNumberFormat="1" applyFont="1" applyFill="1" applyBorder="1" applyAlignment="1">
      <alignment horizontal="right" vertical="center"/>
    </xf>
    <xf numFmtId="1" fontId="39" fillId="34" borderId="3" xfId="36" applyNumberFormat="1" applyFont="1" applyFill="1" applyBorder="1" applyAlignment="1">
      <alignment horizontal="center" vertical="center"/>
    </xf>
    <xf numFmtId="2" fontId="39" fillId="34" borderId="30" xfId="0" applyNumberFormat="1" applyFont="1" applyFill="1" applyBorder="1" applyAlignment="1">
      <alignment horizontal="center" vertical="center"/>
    </xf>
    <xf numFmtId="2" fontId="39" fillId="34" borderId="3" xfId="36" applyNumberFormat="1" applyFont="1" applyFill="1" applyBorder="1" applyAlignment="1">
      <alignment horizontal="center" vertical="center"/>
    </xf>
    <xf numFmtId="0" fontId="39" fillId="34" borderId="3" xfId="133" applyFont="1" applyFill="1" applyBorder="1" applyAlignment="1" applyProtection="1">
      <alignment vertical="center" wrapText="1"/>
      <protection locked="0"/>
    </xf>
    <xf numFmtId="176" fontId="39" fillId="34" borderId="78" xfId="36" applyNumberFormat="1" applyFont="1" applyFill="1" applyBorder="1" applyAlignment="1">
      <alignment horizontal="right" vertical="center"/>
    </xf>
    <xf numFmtId="0" fontId="39" fillId="34" borderId="30" xfId="0" applyFont="1" applyFill="1" applyBorder="1" applyAlignment="1">
      <alignment vertical="center"/>
    </xf>
    <xf numFmtId="173" fontId="18" fillId="34" borderId="0" xfId="74" applyNumberFormat="1" applyFont="1" applyFill="1" applyAlignment="1">
      <alignment horizontal="right" vertical="center"/>
    </xf>
    <xf numFmtId="176" fontId="17" fillId="34" borderId="0" xfId="36" applyNumberFormat="1" applyFont="1" applyFill="1" applyAlignment="1">
      <alignment horizontal="left" vertical="center"/>
    </xf>
    <xf numFmtId="3" fontId="17" fillId="34" borderId="0" xfId="133" applyNumberFormat="1" applyFont="1" applyFill="1" applyAlignment="1">
      <alignment horizontal="center" vertical="center"/>
    </xf>
    <xf numFmtId="176" fontId="17" fillId="34" borderId="0" xfId="36" applyNumberFormat="1" applyFont="1" applyFill="1" applyBorder="1" applyAlignment="1">
      <alignment horizontal="right" vertical="center"/>
    </xf>
    <xf numFmtId="176" fontId="17" fillId="34" borderId="0" xfId="36" applyNumberFormat="1" applyFont="1" applyFill="1" applyAlignment="1">
      <alignment horizontal="center" vertical="center"/>
    </xf>
    <xf numFmtId="0" fontId="17" fillId="34" borderId="6" xfId="0" applyFont="1" applyFill="1" applyBorder="1" applyAlignment="1">
      <alignment horizontal="center" vertical="center"/>
    </xf>
    <xf numFmtId="4" fontId="17" fillId="34" borderId="6" xfId="0" applyNumberFormat="1" applyFont="1" applyFill="1" applyBorder="1" applyAlignment="1">
      <alignment horizontal="center" vertical="center"/>
    </xf>
    <xf numFmtId="176" fontId="17" fillId="34" borderId="6" xfId="36" applyNumberFormat="1" applyFont="1" applyFill="1" applyBorder="1" applyAlignment="1">
      <alignment horizontal="center" vertical="center"/>
    </xf>
    <xf numFmtId="0" fontId="17" fillId="34" borderId="11" xfId="0" applyFont="1" applyFill="1" applyBorder="1" applyAlignment="1">
      <alignment horizontal="center" vertical="center"/>
    </xf>
    <xf numFmtId="0" fontId="17" fillId="34" borderId="11" xfId="0" applyFont="1" applyFill="1" applyBorder="1" applyAlignment="1">
      <alignment vertical="center"/>
    </xf>
    <xf numFmtId="4" fontId="17" fillId="34" borderId="11" xfId="0" applyNumberFormat="1" applyFont="1" applyFill="1" applyBorder="1" applyAlignment="1">
      <alignment horizontal="center" vertical="center"/>
    </xf>
    <xf numFmtId="176" fontId="17" fillId="34" borderId="11" xfId="36" applyNumberFormat="1" applyFont="1" applyFill="1" applyBorder="1" applyAlignment="1">
      <alignment horizontal="center" vertical="center"/>
    </xf>
    <xf numFmtId="4" fontId="17" fillId="34" borderId="3" xfId="133" applyNumberFormat="1" applyFont="1" applyFill="1" applyBorder="1" applyAlignment="1">
      <alignment horizontal="center" vertical="center"/>
    </xf>
    <xf numFmtId="0" fontId="17" fillId="34" borderId="0" xfId="133" applyFont="1" applyFill="1" applyAlignment="1">
      <alignment horizontal="left" vertical="center" wrapText="1"/>
    </xf>
    <xf numFmtId="0" fontId="18" fillId="34" borderId="0" xfId="0" quotePrefix="1" applyFont="1" applyFill="1" applyAlignment="1">
      <alignment horizontal="left" vertical="center" wrapText="1"/>
    </xf>
    <xf numFmtId="170" fontId="17" fillId="34" borderId="3" xfId="133" applyNumberFormat="1" applyFont="1" applyFill="1" applyBorder="1" applyAlignment="1">
      <alignment horizontal="center" vertical="center"/>
    </xf>
    <xf numFmtId="0" fontId="19" fillId="34" borderId="78" xfId="133" applyFont="1" applyFill="1" applyBorder="1" applyAlignment="1">
      <alignment vertical="center" wrapText="1"/>
    </xf>
    <xf numFmtId="1" fontId="18" fillId="34" borderId="3" xfId="107" applyNumberFormat="1" applyFont="1" applyFill="1" applyBorder="1" applyAlignment="1">
      <alignment horizontal="center" vertical="center"/>
    </xf>
    <xf numFmtId="0" fontId="20" fillId="34" borderId="30" xfId="0" applyFont="1" applyFill="1" applyBorder="1" applyAlignment="1">
      <alignment vertical="center"/>
    </xf>
    <xf numFmtId="0" fontId="19" fillId="34" borderId="30" xfId="133" applyFont="1" applyFill="1" applyBorder="1" applyAlignment="1">
      <alignment vertical="center"/>
    </xf>
    <xf numFmtId="0" fontId="18" fillId="34" borderId="30" xfId="0" quotePrefix="1" applyFont="1" applyFill="1" applyBorder="1" applyAlignment="1">
      <alignment horizontal="left" vertical="center" wrapText="1"/>
    </xf>
    <xf numFmtId="0" fontId="18" fillId="34" borderId="78" xfId="133" applyFont="1" applyFill="1" applyBorder="1" applyAlignment="1">
      <alignment horizontal="center" vertical="center"/>
    </xf>
    <xf numFmtId="170" fontId="18" fillId="34" borderId="3" xfId="0" applyNumberFormat="1" applyFont="1" applyFill="1" applyBorder="1" applyAlignment="1">
      <alignment horizontal="center" vertical="center"/>
    </xf>
    <xf numFmtId="176" fontId="18" fillId="34" borderId="89" xfId="36" applyNumberFormat="1" applyFont="1" applyFill="1" applyBorder="1" applyAlignment="1">
      <alignment horizontal="right" vertical="center"/>
    </xf>
    <xf numFmtId="0" fontId="18" fillId="34" borderId="14" xfId="133" applyFont="1" applyFill="1" applyBorder="1" applyAlignment="1">
      <alignment horizontal="center" vertical="center"/>
    </xf>
    <xf numFmtId="0" fontId="18" fillId="34" borderId="5" xfId="133" applyFont="1" applyFill="1" applyBorder="1" applyAlignment="1">
      <alignment horizontal="left" vertical="center" wrapText="1"/>
    </xf>
    <xf numFmtId="0" fontId="18" fillId="34" borderId="5" xfId="133" applyFont="1" applyFill="1" applyBorder="1" applyAlignment="1">
      <alignment horizontal="center" vertical="center"/>
    </xf>
    <xf numFmtId="4" fontId="18" fillId="34" borderId="5" xfId="133" applyNumberFormat="1" applyFont="1" applyFill="1" applyBorder="1" applyAlignment="1">
      <alignment horizontal="center" vertical="center"/>
    </xf>
    <xf numFmtId="176" fontId="17" fillId="34" borderId="5" xfId="36" applyNumberFormat="1" applyFont="1" applyFill="1" applyBorder="1" applyAlignment="1">
      <alignment horizontal="right" vertical="center"/>
    </xf>
    <xf numFmtId="0" fontId="18" fillId="34" borderId="30" xfId="133" applyFont="1" applyFill="1" applyBorder="1" applyAlignment="1">
      <alignment horizontal="left" vertical="center" wrapText="1"/>
    </xf>
    <xf numFmtId="0" fontId="18" fillId="34" borderId="30" xfId="0" applyFont="1" applyFill="1" applyBorder="1" applyAlignment="1">
      <alignment horizontal="left" vertical="center" wrapText="1"/>
    </xf>
    <xf numFmtId="0" fontId="20" fillId="34" borderId="30" xfId="133" applyFont="1" applyFill="1" applyBorder="1" applyAlignment="1">
      <alignment vertical="center"/>
    </xf>
    <xf numFmtId="4" fontId="17" fillId="34" borderId="5" xfId="133" applyNumberFormat="1" applyFont="1" applyFill="1" applyBorder="1" applyAlignment="1">
      <alignment horizontal="center" vertical="center"/>
    </xf>
    <xf numFmtId="176" fontId="18" fillId="34" borderId="78" xfId="36" applyNumberFormat="1" applyFont="1" applyFill="1" applyBorder="1" applyAlignment="1">
      <alignment horizontal="right" vertical="center"/>
    </xf>
    <xf numFmtId="0" fontId="18" fillId="34" borderId="30" xfId="0" applyFont="1" applyFill="1" applyBorder="1" applyAlignment="1">
      <alignment vertical="center"/>
    </xf>
    <xf numFmtId="0" fontId="18" fillId="34" borderId="30" xfId="0" applyFont="1" applyFill="1" applyBorder="1" applyAlignment="1">
      <alignment vertical="center" wrapText="1"/>
    </xf>
    <xf numFmtId="0" fontId="18" fillId="34" borderId="35" xfId="133" applyFont="1" applyFill="1" applyBorder="1" applyAlignment="1">
      <alignment horizontal="center" vertical="center"/>
    </xf>
    <xf numFmtId="0" fontId="18" fillId="34" borderId="4" xfId="0" applyFont="1" applyFill="1" applyBorder="1" applyAlignment="1">
      <alignment vertical="center"/>
    </xf>
    <xf numFmtId="0" fontId="19" fillId="34" borderId="4" xfId="0" applyFont="1" applyFill="1" applyBorder="1" applyAlignment="1">
      <alignment vertical="top" wrapText="1"/>
    </xf>
    <xf numFmtId="0" fontId="17" fillId="34" borderId="4" xfId="0" applyFont="1" applyFill="1" applyBorder="1" applyAlignment="1">
      <alignment vertical="top" wrapText="1"/>
    </xf>
    <xf numFmtId="0" fontId="18" fillId="34" borderId="0" xfId="0" applyFont="1" applyFill="1" applyAlignment="1">
      <alignment vertical="top" wrapText="1"/>
    </xf>
    <xf numFmtId="0" fontId="18" fillId="34" borderId="3" xfId="0" applyFont="1" applyFill="1" applyBorder="1" applyAlignment="1">
      <alignment vertical="center"/>
    </xf>
    <xf numFmtId="0" fontId="17" fillId="34" borderId="3" xfId="0" applyFont="1" applyFill="1" applyBorder="1" applyAlignment="1">
      <alignment vertical="center"/>
    </xf>
    <xf numFmtId="176" fontId="18" fillId="34" borderId="90" xfId="36" applyNumberFormat="1" applyFont="1" applyFill="1" applyBorder="1" applyAlignment="1">
      <alignment horizontal="right" vertical="center"/>
    </xf>
    <xf numFmtId="0" fontId="27" fillId="34" borderId="0" xfId="133" applyFont="1" applyFill="1" applyAlignment="1">
      <alignment horizontal="left" vertical="center" wrapText="1"/>
    </xf>
    <xf numFmtId="0" fontId="18" fillId="34" borderId="0" xfId="133" applyFont="1" applyFill="1" applyAlignment="1">
      <alignment horizontal="left" vertical="center" wrapText="1"/>
    </xf>
    <xf numFmtId="3" fontId="17" fillId="34" borderId="3" xfId="133" applyNumberFormat="1" applyFont="1" applyFill="1" applyBorder="1" applyAlignment="1">
      <alignment horizontal="center" vertical="center"/>
    </xf>
    <xf numFmtId="0" fontId="18" fillId="34" borderId="22" xfId="0" applyFont="1" applyFill="1" applyBorder="1" applyAlignment="1">
      <alignment wrapText="1"/>
    </xf>
    <xf numFmtId="0" fontId="18" fillId="34" borderId="1" xfId="133" quotePrefix="1" applyFont="1" applyFill="1" applyBorder="1" applyAlignment="1">
      <alignment vertical="center" wrapText="1"/>
    </xf>
    <xf numFmtId="176" fontId="18" fillId="34" borderId="0" xfId="36" applyNumberFormat="1" applyFont="1" applyFill="1" applyBorder="1" applyAlignment="1">
      <alignment vertical="center"/>
    </xf>
    <xf numFmtId="0" fontId="18" fillId="34" borderId="30" xfId="133" applyFont="1" applyFill="1" applyBorder="1" applyAlignment="1">
      <alignment vertical="center" wrapText="1"/>
    </xf>
    <xf numFmtId="176" fontId="17" fillId="34" borderId="5" xfId="36" quotePrefix="1" applyNumberFormat="1" applyFont="1" applyFill="1" applyBorder="1" applyAlignment="1">
      <alignment horizontal="right" vertical="center"/>
    </xf>
    <xf numFmtId="176" fontId="18" fillId="34" borderId="0" xfId="36" applyNumberFormat="1" applyFont="1" applyFill="1" applyAlignment="1">
      <alignment vertical="center"/>
    </xf>
    <xf numFmtId="0" fontId="18" fillId="34" borderId="53" xfId="0" applyFont="1" applyFill="1" applyBorder="1" applyAlignment="1">
      <alignment horizontal="left" vertical="center" wrapText="1"/>
    </xf>
    <xf numFmtId="0" fontId="17" fillId="34" borderId="3" xfId="0" applyFont="1" applyFill="1" applyBorder="1" applyAlignment="1">
      <alignment horizontal="left" vertical="center" wrapText="1"/>
    </xf>
    <xf numFmtId="0" fontId="17" fillId="34" borderId="30" xfId="133" applyFont="1" applyFill="1" applyBorder="1" applyAlignment="1">
      <alignment horizontal="center" vertical="center"/>
    </xf>
    <xf numFmtId="0" fontId="40" fillId="34" borderId="51" xfId="133" applyFont="1" applyFill="1" applyBorder="1" applyAlignment="1">
      <alignment horizontal="center" vertical="center"/>
    </xf>
    <xf numFmtId="0" fontId="40" fillId="34" borderId="52" xfId="133" applyFont="1" applyFill="1" applyBorder="1" applyAlignment="1">
      <alignment horizontal="left" vertical="center" wrapText="1"/>
    </xf>
    <xf numFmtId="0" fontId="40" fillId="34" borderId="52" xfId="133" applyFont="1" applyFill="1" applyBorder="1" applyAlignment="1">
      <alignment horizontal="center" vertical="center"/>
    </xf>
    <xf numFmtId="169" fontId="40" fillId="34" borderId="52" xfId="36" applyNumberFormat="1" applyFont="1" applyFill="1" applyBorder="1" applyAlignment="1" applyProtection="1">
      <alignment horizontal="center" vertical="center"/>
    </xf>
    <xf numFmtId="176" fontId="40" fillId="34" borderId="15" xfId="36" applyNumberFormat="1" applyFont="1" applyFill="1" applyBorder="1" applyAlignment="1">
      <alignment horizontal="right" vertical="center"/>
    </xf>
    <xf numFmtId="176" fontId="40" fillId="34" borderId="58" xfId="36" applyNumberFormat="1" applyFont="1" applyFill="1" applyBorder="1" applyAlignment="1">
      <alignment horizontal="right" vertical="center"/>
    </xf>
    <xf numFmtId="0" fontId="19" fillId="34" borderId="3" xfId="133" applyFont="1" applyFill="1" applyBorder="1" applyAlignment="1" applyProtection="1">
      <alignment vertical="center" wrapText="1"/>
      <protection locked="0"/>
    </xf>
    <xf numFmtId="176" fontId="23" fillId="34" borderId="53" xfId="36" applyNumberFormat="1" applyFont="1" applyFill="1" applyBorder="1" applyAlignment="1">
      <alignment horizontal="right" vertical="center"/>
    </xf>
    <xf numFmtId="1" fontId="26" fillId="34" borderId="3" xfId="36" applyNumberFormat="1" applyFont="1" applyFill="1" applyBorder="1" applyAlignment="1">
      <alignment horizontal="center" vertical="center"/>
    </xf>
    <xf numFmtId="176" fontId="18" fillId="34" borderId="18" xfId="36" applyNumberFormat="1" applyFont="1" applyFill="1" applyBorder="1" applyAlignment="1">
      <alignment horizontal="right" vertical="center"/>
    </xf>
    <xf numFmtId="0" fontId="31" fillId="34" borderId="3" xfId="133" applyFont="1" applyFill="1" applyBorder="1" applyAlignment="1">
      <alignment vertical="center"/>
    </xf>
    <xf numFmtId="3" fontId="23" fillId="34" borderId="3" xfId="133" applyNumberFormat="1" applyFont="1" applyFill="1" applyBorder="1" applyAlignment="1">
      <alignment horizontal="center" vertical="center"/>
    </xf>
    <xf numFmtId="176" fontId="23" fillId="34" borderId="18" xfId="36" applyNumberFormat="1" applyFont="1" applyFill="1" applyBorder="1" applyAlignment="1">
      <alignment horizontal="right" vertical="center"/>
    </xf>
    <xf numFmtId="1" fontId="23" fillId="34" borderId="3" xfId="133" applyNumberFormat="1" applyFont="1" applyFill="1" applyBorder="1" applyAlignment="1">
      <alignment horizontal="center" vertical="center"/>
    </xf>
    <xf numFmtId="0" fontId="23" fillId="34" borderId="3" xfId="133" applyFont="1" applyFill="1" applyBorder="1" applyAlignment="1">
      <alignment vertical="center"/>
    </xf>
    <xf numFmtId="0" fontId="20" fillId="34" borderId="3" xfId="133" applyFont="1" applyFill="1" applyBorder="1" applyAlignment="1">
      <alignment horizontal="left" vertical="center"/>
    </xf>
    <xf numFmtId="1" fontId="17" fillId="34" borderId="3" xfId="36" applyNumberFormat="1" applyFont="1" applyFill="1" applyBorder="1" applyAlignment="1">
      <alignment horizontal="center" vertical="center"/>
    </xf>
    <xf numFmtId="4" fontId="18" fillId="34" borderId="1" xfId="133" applyNumberFormat="1" applyFont="1" applyFill="1" applyBorder="1" applyAlignment="1">
      <alignment horizontal="center" vertical="center"/>
    </xf>
    <xf numFmtId="0" fontId="18" fillId="2" borderId="9" xfId="0" applyFont="1" applyFill="1" applyBorder="1" applyAlignment="1">
      <alignment horizontal="center" vertical="center"/>
    </xf>
    <xf numFmtId="173" fontId="17" fillId="2" borderId="9" xfId="74" applyNumberFormat="1" applyFont="1" applyFill="1" applyBorder="1" applyAlignment="1" applyProtection="1">
      <alignment horizontal="right" vertical="center"/>
    </xf>
    <xf numFmtId="173" fontId="17" fillId="2" borderId="6" xfId="74" applyNumberFormat="1" applyFont="1" applyFill="1" applyBorder="1" applyAlignment="1">
      <alignment horizontal="center" vertical="center"/>
    </xf>
    <xf numFmtId="173" fontId="17" fillId="2" borderId="10" xfId="74" applyNumberFormat="1" applyFont="1" applyFill="1" applyBorder="1" applyAlignment="1">
      <alignment horizontal="center" vertical="center"/>
    </xf>
    <xf numFmtId="173" fontId="17" fillId="2" borderId="11" xfId="74" applyNumberFormat="1" applyFont="1" applyFill="1" applyBorder="1" applyAlignment="1">
      <alignment horizontal="center" vertical="center"/>
    </xf>
    <xf numFmtId="173" fontId="17" fillId="2" borderId="12" xfId="74" applyNumberFormat="1" applyFont="1" applyFill="1" applyBorder="1" applyAlignment="1">
      <alignment horizontal="center" vertical="center"/>
    </xf>
    <xf numFmtId="0" fontId="17" fillId="2" borderId="0" xfId="133" quotePrefix="1" applyFont="1" applyFill="1" applyAlignment="1">
      <alignment horizontal="left"/>
    </xf>
    <xf numFmtId="176" fontId="17" fillId="2" borderId="0" xfId="36" applyNumberFormat="1" applyFont="1" applyFill="1" applyAlignment="1">
      <alignment horizontal="right"/>
    </xf>
    <xf numFmtId="176" fontId="17" fillId="2" borderId="0" xfId="36" applyNumberFormat="1" applyFont="1" applyFill="1" applyBorder="1" applyAlignment="1" applyProtection="1">
      <alignment horizontal="right"/>
    </xf>
    <xf numFmtId="176" fontId="17" fillId="2" borderId="6" xfId="36" applyNumberFormat="1" applyFont="1" applyFill="1" applyBorder="1" applyAlignment="1">
      <alignment horizontal="center"/>
    </xf>
    <xf numFmtId="3" fontId="17" fillId="2" borderId="0" xfId="133" applyNumberFormat="1" applyFont="1" applyFill="1" applyAlignment="1">
      <alignment horizontal="center" wrapText="1"/>
    </xf>
    <xf numFmtId="0" fontId="17" fillId="2" borderId="8" xfId="133" applyFont="1" applyFill="1" applyBorder="1"/>
    <xf numFmtId="176" fontId="17" fillId="2" borderId="8" xfId="36" applyNumberFormat="1" applyFont="1" applyFill="1" applyBorder="1" applyAlignment="1">
      <alignment horizontal="center"/>
    </xf>
    <xf numFmtId="0" fontId="18" fillId="2" borderId="0" xfId="133" applyFont="1" applyFill="1" applyAlignment="1">
      <alignment horizontal="left" wrapText="1"/>
    </xf>
    <xf numFmtId="0" fontId="19" fillId="34" borderId="0" xfId="133" applyFont="1" applyFill="1" applyAlignment="1">
      <alignment horizontal="left" vertical="center" wrapText="1"/>
    </xf>
    <xf numFmtId="0" fontId="20" fillId="2" borderId="0" xfId="133" applyFont="1" applyFill="1" applyAlignment="1">
      <alignment vertical="center" wrapText="1"/>
    </xf>
    <xf numFmtId="0" fontId="30" fillId="0" borderId="0" xfId="133" applyFont="1" applyAlignment="1">
      <alignment vertical="center" wrapText="1"/>
    </xf>
    <xf numFmtId="0" fontId="20" fillId="2" borderId="0" xfId="133" applyFont="1" applyFill="1" applyAlignment="1">
      <alignment horizontal="left" vertical="center"/>
    </xf>
    <xf numFmtId="0" fontId="31" fillId="0" borderId="0" xfId="133" applyFont="1" applyAlignment="1">
      <alignment vertical="top"/>
    </xf>
    <xf numFmtId="0" fontId="32" fillId="0" borderId="0" xfId="133" applyFont="1" applyAlignment="1">
      <alignment horizontal="left" vertical="top" wrapText="1"/>
    </xf>
    <xf numFmtId="0" fontId="23" fillId="0" borderId="0" xfId="133" applyFont="1" applyAlignment="1">
      <alignment horizontal="left" vertical="top" wrapText="1"/>
    </xf>
    <xf numFmtId="0" fontId="23" fillId="34" borderId="30" xfId="133" quotePrefix="1" applyFont="1" applyFill="1" applyBorder="1" applyAlignment="1">
      <alignment horizontal="center" vertical="center"/>
    </xf>
    <xf numFmtId="176" fontId="18" fillId="34" borderId="30" xfId="36" applyNumberFormat="1" applyFont="1" applyFill="1" applyBorder="1" applyAlignment="1">
      <alignment horizontal="center" vertical="center"/>
    </xf>
    <xf numFmtId="0" fontId="69" fillId="34" borderId="25" xfId="0" applyFont="1" applyFill="1" applyBorder="1" applyAlignment="1">
      <alignment horizontal="center" vertical="top"/>
    </xf>
    <xf numFmtId="0" fontId="70" fillId="34" borderId="0" xfId="0" applyFont="1" applyFill="1" applyAlignment="1">
      <alignment horizontal="left" vertical="top" wrapText="1"/>
    </xf>
    <xf numFmtId="0" fontId="69" fillId="34" borderId="25" xfId="0" applyFont="1" applyFill="1" applyBorder="1" applyAlignment="1">
      <alignment horizontal="center" vertical="center"/>
    </xf>
    <xf numFmtId="173" fontId="69" fillId="34" borderId="0" xfId="0" applyNumberFormat="1" applyFont="1" applyFill="1" applyAlignment="1">
      <alignment horizontal="right" vertical="center"/>
    </xf>
    <xf numFmtId="1" fontId="17" fillId="2" borderId="0" xfId="133" applyNumberFormat="1" applyFont="1" applyFill="1" applyAlignment="1">
      <alignment vertical="center"/>
    </xf>
    <xf numFmtId="0" fontId="17" fillId="0" borderId="0" xfId="133" applyFont="1" applyAlignment="1">
      <alignment horizontal="center" vertical="center"/>
    </xf>
    <xf numFmtId="0" fontId="17" fillId="0" borderId="0" xfId="133" applyFont="1" applyAlignment="1">
      <alignment horizontal="left" vertical="center"/>
    </xf>
    <xf numFmtId="3" fontId="17" fillId="0" borderId="0" xfId="133" applyNumberFormat="1" applyFont="1" applyAlignment="1">
      <alignment horizontal="center" vertical="center"/>
    </xf>
    <xf numFmtId="0" fontId="20" fillId="0" borderId="0" xfId="133" applyFont="1" applyAlignment="1">
      <alignment horizontal="left" vertical="center" wrapText="1"/>
    </xf>
    <xf numFmtId="3" fontId="18" fillId="0" borderId="0" xfId="133" applyNumberFormat="1" applyFont="1" applyAlignment="1">
      <alignment horizontal="center" vertical="center"/>
    </xf>
    <xf numFmtId="0" fontId="18" fillId="0" borderId="0" xfId="133" applyFont="1" applyAlignment="1">
      <alignment horizontal="left" vertical="center" wrapText="1"/>
    </xf>
    <xf numFmtId="49" fontId="21" fillId="2" borderId="8" xfId="0" applyNumberFormat="1" applyFont="1" applyFill="1" applyBorder="1" applyAlignment="1">
      <alignment horizontal="right" vertical="center"/>
    </xf>
    <xf numFmtId="41" fontId="21" fillId="2" borderId="43" xfId="29" applyFont="1" applyFill="1" applyBorder="1" applyAlignment="1">
      <alignment vertical="center"/>
    </xf>
    <xf numFmtId="0" fontId="21" fillId="2" borderId="8" xfId="0" applyFont="1" applyFill="1" applyBorder="1" applyAlignment="1">
      <alignment horizontal="right" vertical="center"/>
    </xf>
    <xf numFmtId="41" fontId="21" fillId="2" borderId="44" xfId="29" applyFont="1" applyFill="1" applyBorder="1" applyAlignment="1">
      <alignment horizontal="center" vertical="center"/>
    </xf>
    <xf numFmtId="49" fontId="21" fillId="2" borderId="3" xfId="0" applyNumberFormat="1" applyFont="1" applyFill="1" applyBorder="1" applyAlignment="1">
      <alignment horizontal="right" vertical="center"/>
    </xf>
    <xf numFmtId="41" fontId="21" fillId="2" borderId="41" xfId="29" applyFont="1" applyFill="1" applyBorder="1" applyAlignment="1">
      <alignment horizontal="right" vertical="center"/>
    </xf>
    <xf numFmtId="49" fontId="21" fillId="2" borderId="46" xfId="0" applyNumberFormat="1" applyFont="1" applyFill="1" applyBorder="1" applyAlignment="1">
      <alignment horizontal="right" vertical="center"/>
    </xf>
    <xf numFmtId="41" fontId="21" fillId="2" borderId="47" xfId="29" applyFont="1" applyFill="1" applyBorder="1" applyAlignment="1">
      <alignment horizontal="center" vertical="center"/>
    </xf>
    <xf numFmtId="0" fontId="21" fillId="0" borderId="0" xfId="130" quotePrefix="1" applyFont="1" applyAlignment="1">
      <alignment horizontal="left" vertical="center" wrapText="1"/>
    </xf>
    <xf numFmtId="0" fontId="23" fillId="34" borderId="0" xfId="133" applyFont="1" applyFill="1" applyAlignment="1">
      <alignment horizontal="center" vertical="center"/>
    </xf>
    <xf numFmtId="176" fontId="18" fillId="34" borderId="0" xfId="36" applyNumberFormat="1" applyFont="1" applyFill="1" applyBorder="1" applyAlignment="1">
      <alignment horizontal="center" vertical="center"/>
    </xf>
    <xf numFmtId="0" fontId="18" fillId="34" borderId="55" xfId="133" applyFont="1" applyFill="1" applyBorder="1" applyAlignment="1">
      <alignment horizontal="center" vertical="center"/>
    </xf>
    <xf numFmtId="0" fontId="23" fillId="2" borderId="56" xfId="133" applyFont="1" applyFill="1" applyBorder="1" applyAlignment="1">
      <alignment horizontal="center" vertical="center"/>
    </xf>
    <xf numFmtId="3" fontId="23" fillId="2" borderId="56" xfId="133" applyNumberFormat="1" applyFont="1" applyFill="1" applyBorder="1" applyAlignment="1">
      <alignment horizontal="center" vertical="center"/>
    </xf>
    <xf numFmtId="176" fontId="18" fillId="0" borderId="56" xfId="36" applyNumberFormat="1" applyFont="1" applyFill="1" applyBorder="1" applyAlignment="1">
      <alignment horizontal="center" vertical="center"/>
    </xf>
    <xf numFmtId="0" fontId="74" fillId="0" borderId="91" xfId="0" applyFont="1" applyBorder="1" applyAlignment="1">
      <alignment wrapText="1"/>
    </xf>
    <xf numFmtId="0" fontId="75" fillId="0" borderId="91" xfId="0" applyFont="1" applyBorder="1" applyAlignment="1">
      <alignment wrapText="1"/>
    </xf>
    <xf numFmtId="0" fontId="63" fillId="0" borderId="92" xfId="0" applyFont="1" applyBorder="1" applyAlignment="1">
      <alignment horizontal="center"/>
    </xf>
    <xf numFmtId="0" fontId="2" fillId="34" borderId="93" xfId="133" applyFill="1" applyBorder="1" applyAlignment="1">
      <alignment horizontal="center" vertical="center"/>
    </xf>
    <xf numFmtId="0" fontId="63" fillId="0" borderId="94" xfId="0" applyFont="1" applyBorder="1" applyAlignment="1">
      <alignment horizontal="center" vertical="top"/>
    </xf>
    <xf numFmtId="0" fontId="74" fillId="0" borderId="95" xfId="0" applyFont="1" applyBorder="1" applyAlignment="1">
      <alignment wrapText="1"/>
    </xf>
    <xf numFmtId="0" fontId="63" fillId="0" borderId="95" xfId="0" applyFont="1" applyBorder="1" applyAlignment="1">
      <alignment wrapText="1"/>
    </xf>
    <xf numFmtId="0" fontId="76" fillId="34" borderId="93" xfId="133" applyFont="1" applyFill="1" applyBorder="1" applyAlignment="1">
      <alignment horizontal="center" vertical="center"/>
    </xf>
    <xf numFmtId="0" fontId="77" fillId="34" borderId="1" xfId="133" applyFont="1" applyFill="1" applyBorder="1" applyAlignment="1">
      <alignment vertical="center" wrapText="1"/>
    </xf>
    <xf numFmtId="0" fontId="73" fillId="34" borderId="3" xfId="133" applyFont="1" applyFill="1" applyBorder="1" applyAlignment="1">
      <alignment horizontal="left" vertical="center" wrapText="1"/>
    </xf>
    <xf numFmtId="0" fontId="78" fillId="2" borderId="1" xfId="0" applyFont="1" applyFill="1" applyBorder="1" applyAlignment="1">
      <alignment vertical="center" wrapText="1"/>
    </xf>
    <xf numFmtId="0" fontId="71" fillId="0" borderId="0" xfId="0" applyFont="1" applyAlignment="1">
      <alignment horizontal="center"/>
    </xf>
    <xf numFmtId="0" fontId="35" fillId="34" borderId="0" xfId="0" applyFont="1" applyFill="1" applyAlignment="1">
      <alignment horizontal="center" vertical="center"/>
    </xf>
    <xf numFmtId="0" fontId="35" fillId="34" borderId="0" xfId="133" applyFont="1" applyFill="1" applyAlignment="1">
      <alignment horizontal="center" vertical="center" wrapText="1"/>
    </xf>
    <xf numFmtId="0" fontId="35" fillId="2" borderId="0" xfId="0" applyFont="1" applyFill="1" applyAlignment="1">
      <alignment horizontal="center" vertical="center" wrapText="1"/>
    </xf>
    <xf numFmtId="0" fontId="37" fillId="34" borderId="0" xfId="0" applyFont="1" applyFill="1" applyAlignment="1">
      <alignment horizontal="center" vertical="center"/>
    </xf>
    <xf numFmtId="0" fontId="72" fillId="34" borderId="0" xfId="0" applyFont="1" applyFill="1" applyAlignment="1">
      <alignment horizontal="left" vertical="center" wrapText="1"/>
    </xf>
    <xf numFmtId="0" fontId="17" fillId="34" borderId="0" xfId="0" applyFont="1" applyFill="1" applyAlignment="1">
      <alignment horizontal="left" vertical="center" wrapText="1"/>
    </xf>
    <xf numFmtId="0" fontId="17" fillId="34" borderId="0" xfId="0" applyFont="1" applyFill="1" applyAlignment="1">
      <alignment horizontal="center" vertical="center"/>
    </xf>
    <xf numFmtId="0" fontId="18" fillId="34" borderId="0" xfId="0" applyFont="1" applyFill="1" applyAlignment="1">
      <alignment horizontal="center" vertical="center"/>
    </xf>
    <xf numFmtId="0" fontId="17" fillId="34" borderId="0" xfId="133" applyFont="1" applyFill="1" applyAlignment="1">
      <alignment horizontal="center" vertical="center" wrapText="1"/>
    </xf>
    <xf numFmtId="0" fontId="17" fillId="2" borderId="0" xfId="0" applyFont="1" applyFill="1" applyAlignment="1">
      <alignment horizontal="center" vertical="center" wrapText="1"/>
    </xf>
    <xf numFmtId="41" fontId="17" fillId="2" borderId="65" xfId="29" applyFont="1" applyFill="1" applyBorder="1" applyAlignment="1">
      <alignment horizontal="center" vertical="center" wrapText="1"/>
    </xf>
    <xf numFmtId="41" fontId="17" fillId="2" borderId="44" xfId="29" applyFont="1" applyFill="1" applyBorder="1" applyAlignment="1">
      <alignment horizontal="center" vertical="center" wrapText="1"/>
    </xf>
    <xf numFmtId="0" fontId="17" fillId="34" borderId="0" xfId="133" applyFont="1" applyFill="1" applyAlignment="1">
      <alignment horizontal="left" vertical="center"/>
    </xf>
    <xf numFmtId="0" fontId="62" fillId="0" borderId="48" xfId="0" applyFont="1" applyBorder="1" applyAlignment="1">
      <alignment horizontal="right" wrapText="1"/>
    </xf>
    <xf numFmtId="0" fontId="62" fillId="0" borderId="66" xfId="0" applyFont="1" applyBorder="1" applyAlignment="1">
      <alignment horizontal="right" wrapText="1"/>
    </xf>
    <xf numFmtId="0" fontId="62" fillId="0" borderId="67" xfId="0" applyFont="1" applyBorder="1" applyAlignment="1">
      <alignment horizontal="right" wrapText="1"/>
    </xf>
    <xf numFmtId="0" fontId="62" fillId="0" borderId="68" xfId="0" applyFont="1" applyBorder="1" applyAlignment="1">
      <alignment horizontal="right" wrapText="1"/>
    </xf>
    <xf numFmtId="4" fontId="21" fillId="2" borderId="2" xfId="133" applyNumberFormat="1" applyFont="1" applyFill="1" applyBorder="1" applyAlignment="1">
      <alignment horizontal="right" vertical="center"/>
    </xf>
    <xf numFmtId="0" fontId="17" fillId="2" borderId="2" xfId="133" applyFont="1" applyFill="1" applyBorder="1" applyAlignment="1">
      <alignment horizontal="right" vertical="center"/>
    </xf>
    <xf numFmtId="0" fontId="17" fillId="34" borderId="22" xfId="133" applyFont="1" applyFill="1" applyBorder="1" applyAlignment="1">
      <alignment horizontal="right" vertical="center"/>
    </xf>
  </cellXfs>
  <cellStyles count="17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0]" xfId="29" builtinId="6"/>
    <cellStyle name="Comma [0] 2" xfId="30" xr:uid="{E209ECA3-068A-4925-B136-85D706C55BC6}"/>
    <cellStyle name="Comma [0] 2 2" xfId="31" xr:uid="{1560CB79-2144-4870-9490-FBE937043C6A}"/>
    <cellStyle name="Comma [0] 3" xfId="32" xr:uid="{551D696C-F356-43E3-92DC-1FE9186369AD}"/>
    <cellStyle name="Comma [0] 4" xfId="33" xr:uid="{4D652542-0A05-447E-A8D5-A23EC89C143C}"/>
    <cellStyle name="Comma [0] 4 2" xfId="34" xr:uid="{31487C19-0FE3-4564-B107-C90E406CFC36}"/>
    <cellStyle name="Comma [0] 5" xfId="35" xr:uid="{39D6C578-2C9C-41DF-99E3-1DF7A3FAEC0F}"/>
    <cellStyle name="Comma 10" xfId="36" xr:uid="{0A26D205-5B43-42D7-BF69-B4498C391390}"/>
    <cellStyle name="Comma 10 2" xfId="37" xr:uid="{EAACE37B-ECDF-4370-9D4A-28D5D9D01EC9}"/>
    <cellStyle name="Comma 10 2 2 2" xfId="38" xr:uid="{98FDD075-7CF7-421D-B838-549637CF2791}"/>
    <cellStyle name="Comma 10 3" xfId="39" xr:uid="{08169C5F-1BD1-4C05-8352-1317A240C761}"/>
    <cellStyle name="Comma 11" xfId="40" xr:uid="{BB76656C-AAD3-4509-9B12-BF87D0436246}"/>
    <cellStyle name="Comma 11 2" xfId="41" xr:uid="{8570F0E6-DCA2-4ED5-8AD8-533FE89E613E}"/>
    <cellStyle name="Comma 11 2 2" xfId="42" xr:uid="{887F4EB4-3FFB-48AC-A82F-1937F313F018}"/>
    <cellStyle name="Comma 12" xfId="43" xr:uid="{15C01C72-A76E-476F-BA93-8FC023180D98}"/>
    <cellStyle name="Comma 12 2" xfId="44" xr:uid="{0B7A255B-BC2B-477A-9436-DFF20A92BB5C}"/>
    <cellStyle name="Comma 13" xfId="45" xr:uid="{CD0B13F9-BF5A-4877-A98C-4E7C1365DF64}"/>
    <cellStyle name="Comma 14" xfId="46" xr:uid="{766A0E5E-B47C-44BD-9E27-8F8BA47E93AF}"/>
    <cellStyle name="Comma 14 2" xfId="47" xr:uid="{902FF261-5757-451C-B843-9001F9A0410B}"/>
    <cellStyle name="Comma 14 3" xfId="48" xr:uid="{8BD61A91-B60D-4CB0-85BA-86159B180194}"/>
    <cellStyle name="Comma 15" xfId="49" xr:uid="{BDD073FC-E334-4698-8828-B4D92BE8F153}"/>
    <cellStyle name="Comma 15 2" xfId="50" xr:uid="{2C084608-C241-4E68-A1B8-9F7AA854E436}"/>
    <cellStyle name="Comma 16" xfId="51" xr:uid="{07190FFA-AC0F-46C4-B2E4-646AD8ED72D9}"/>
    <cellStyle name="Comma 16 2" xfId="52" xr:uid="{588E5680-E019-4207-A07E-42E4932FC417}"/>
    <cellStyle name="Comma 16 2 2" xfId="53" xr:uid="{DA77C9F4-9EB9-465E-B9F1-81EC5CDF2042}"/>
    <cellStyle name="Comma 16 3" xfId="54" xr:uid="{1827ABA1-1775-45E4-AAA7-0D9E06669AD7}"/>
    <cellStyle name="Comma 17" xfId="55" xr:uid="{091A737C-3873-4478-8EDB-F3D545C70467}"/>
    <cellStyle name="Comma 17 2" xfId="56" xr:uid="{313D724E-0D32-4FDE-88A7-0E5C621A8B62}"/>
    <cellStyle name="Comma 18" xfId="57" xr:uid="{AB417FA5-F8A0-4A40-A1F4-B06AEAC5A2B3}"/>
    <cellStyle name="Comma 18 2" xfId="58" xr:uid="{EABAF457-9D62-4BFB-AA2F-D23912597E77}"/>
    <cellStyle name="Comma 19" xfId="59" xr:uid="{84305A28-0369-4009-8E9F-98E58BAD2CFE}"/>
    <cellStyle name="Comma 2" xfId="60" xr:uid="{A517A24D-3B35-4958-89A5-3A0DFE6FAA98}"/>
    <cellStyle name="Comma 2 2" xfId="61" xr:uid="{F2641EB6-1638-4006-A004-1E91BB111F4E}"/>
    <cellStyle name="Comma 2 2 2" xfId="62" xr:uid="{9C43DB5A-F181-4813-BBF2-C2E0C3327255}"/>
    <cellStyle name="Comma 2 2 2 2" xfId="63" xr:uid="{A0BA4CD2-67DC-48E1-BAE3-2E9D64EEBE1A}"/>
    <cellStyle name="Comma 2 2 2 3" xfId="64" xr:uid="{5FF3A21E-EA78-493D-9C21-C33A171393A7}"/>
    <cellStyle name="Comma 2 2 3" xfId="65" xr:uid="{B4B487A2-DD01-4F9C-8D40-4E391141842A}"/>
    <cellStyle name="Comma 2 3" xfId="66" xr:uid="{36F5A520-5840-4C33-A412-31803AD3B283}"/>
    <cellStyle name="Comma 2 4" xfId="67" xr:uid="{CB80B0E3-1760-47EC-B926-8DE910BB821B}"/>
    <cellStyle name="Comma 20" xfId="68" xr:uid="{C96E82AF-5C0F-4EC7-8D28-30F9D3802CF5}"/>
    <cellStyle name="Comma 21" xfId="69" xr:uid="{5DBB05CE-35E0-495D-B004-F7F020FCC9C8}"/>
    <cellStyle name="Comma 22" xfId="70" xr:uid="{314A832E-300D-49BE-A52D-B94821D0E21E}"/>
    <cellStyle name="Comma 23" xfId="71" xr:uid="{0A41843A-B775-4BEB-88E4-1695007F6F7F}"/>
    <cellStyle name="Comma 24" xfId="72" xr:uid="{C65816CF-E22B-4644-919E-69E98B5BF3F5}"/>
    <cellStyle name="Comma 25" xfId="73" xr:uid="{9CFA359F-731F-4B35-AE03-B0A398BABD9C}"/>
    <cellStyle name="Comma 25 2" xfId="74" xr:uid="{C724243C-A966-4C7C-A80C-F0684A66C8D7}"/>
    <cellStyle name="Comma 26" xfId="75" xr:uid="{0322C9D7-5B05-4F49-A8D1-9C28D1371275}"/>
    <cellStyle name="Comma 27" xfId="76" xr:uid="{0889179F-557C-4900-9FF3-5BD066E2BC29}"/>
    <cellStyle name="Comma 28" xfId="77" xr:uid="{165E3337-42A8-4AF0-A0AA-D314FAE6F9DB}"/>
    <cellStyle name="Comma 29" xfId="78" xr:uid="{E15B5788-A6FF-4AF8-AC3C-F74CBFEF01EA}"/>
    <cellStyle name="Comma 3" xfId="79" xr:uid="{11F3AEE3-4C35-4F35-8114-96724120F183}"/>
    <cellStyle name="Comma 3 2" xfId="80" xr:uid="{6A3DD582-7B6B-48D7-AE2C-10E3120F5146}"/>
    <cellStyle name="Comma 3 2 2" xfId="81" xr:uid="{F466A95F-34A2-4029-8486-69CF34FF8C98}"/>
    <cellStyle name="Comma 3 3" xfId="82" xr:uid="{494389F7-D615-4571-B250-E4CC4CE44C75}"/>
    <cellStyle name="Comma 3 4" xfId="83" xr:uid="{36E9C276-D158-48D4-8DF0-7F437BE74166}"/>
    <cellStyle name="Comma 3 4 2" xfId="84" xr:uid="{E498C453-AAD7-443B-8710-AF9CE1DC4D8D}"/>
    <cellStyle name="Comma 3 5" xfId="85" xr:uid="{1189576D-D094-40FD-8674-21F2896C76DC}"/>
    <cellStyle name="Comma 3 5 2" xfId="86" xr:uid="{4E377D59-7407-4047-B3EE-89BF542382C2}"/>
    <cellStyle name="Comma 30" xfId="87" xr:uid="{E0C693E3-201D-4F6B-ACFE-81BAF48ECF92}"/>
    <cellStyle name="Comma 31" xfId="88" xr:uid="{F5D23058-8DB6-4B28-83FD-860D849E2013}"/>
    <cellStyle name="Comma 32" xfId="89" xr:uid="{F7AB6182-3F05-4D1D-88D3-8B501D8B32F6}"/>
    <cellStyle name="Comma 4" xfId="90" xr:uid="{91C6FB04-2BEB-4CFC-A08E-1E1779246CC1}"/>
    <cellStyle name="Comma 4 2" xfId="91" xr:uid="{CD9DBC8E-AA0A-4BF9-AB8F-2CC099B0FAF8}"/>
    <cellStyle name="Comma 4 2 2" xfId="92" xr:uid="{712FB956-A629-4259-993C-7467BDB195D3}"/>
    <cellStyle name="Comma 4 2 3" xfId="93" xr:uid="{5F01F573-F694-4293-A3DD-EDE4776EE3B0}"/>
    <cellStyle name="Comma 4 3" xfId="94" xr:uid="{4BFED278-2C36-49DC-BEC4-9CC46FAA7684}"/>
    <cellStyle name="Comma 4 4" xfId="95" xr:uid="{F78E91BD-4BDD-40CF-9B64-5D5D9698B230}"/>
    <cellStyle name="Comma 4 5" xfId="96" xr:uid="{A61A7D19-63C4-4C8A-975E-AD14FD2F1E3C}"/>
    <cellStyle name="Comma 5" xfId="97" xr:uid="{20557CFB-42A7-47FD-9898-C482268F8E35}"/>
    <cellStyle name="Comma 5 2" xfId="98" xr:uid="{6EB9C2E2-93D0-404D-A2D4-7CB2C6999ED8}"/>
    <cellStyle name="Comma 5 3" xfId="99" xr:uid="{B206D9E3-7DF4-4B1C-8C0D-59A276A355F4}"/>
    <cellStyle name="Comma 5 4" xfId="100" xr:uid="{FACA0A0C-3D89-4E58-89EB-EE9842CB4F95}"/>
    <cellStyle name="Comma 6" xfId="101" xr:uid="{8FC96A0D-364D-4A86-B360-CB2F817F8A70}"/>
    <cellStyle name="Comma 6 2" xfId="102" xr:uid="{8F4EF85D-CB76-4260-ADAB-E5DBBEDDC0E6}"/>
    <cellStyle name="Comma 6 2 2" xfId="103" xr:uid="{E12C915E-BD55-4E6A-9B3D-CFB18516510B}"/>
    <cellStyle name="Comma 6 3" xfId="104" xr:uid="{027F048C-7773-4A4E-A051-D8281EC5F3A6}"/>
    <cellStyle name="Comma 6 4" xfId="105" xr:uid="{7291D518-7810-4692-BD51-1EC50DDB642C}"/>
    <cellStyle name="Comma 7" xfId="106" xr:uid="{AF3FAE82-D60B-4BD3-B366-B52BA568A910}"/>
    <cellStyle name="Comma 7 2" xfId="107" xr:uid="{3CEB3CD9-A8D7-4F16-8162-5503ACAF8CDD}"/>
    <cellStyle name="Comma 7 2 2" xfId="108" xr:uid="{D67A7427-AF41-4E88-B1A9-92123859C1AC}"/>
    <cellStyle name="Comma 7 3" xfId="109" xr:uid="{897B1B16-959E-49C8-8525-559F78EBF769}"/>
    <cellStyle name="Comma 7 4" xfId="110" xr:uid="{22C2AA69-DEDB-4C91-9565-54156414DBF5}"/>
    <cellStyle name="Comma 8" xfId="111" xr:uid="{49BAEA4D-0442-4106-B564-DDEFE0BDE7E1}"/>
    <cellStyle name="Comma 8 2" xfId="112" xr:uid="{0DB5829E-202F-4277-9ACE-4B9DE4B2DFA3}"/>
    <cellStyle name="Comma 9" xfId="113" xr:uid="{68F009A6-7A8E-4BC5-B3E0-DBC87431FE20}"/>
    <cellStyle name="Comma 9 2" xfId="114" xr:uid="{95C1EDEB-5A6D-43E4-8BB5-1C961954B2FC}"/>
    <cellStyle name="Comma 9 2 2" xfId="115" xr:uid="{74E7C63A-8529-49DF-BC28-6869A2D05BC6}"/>
    <cellStyle name="Comma 9 3" xfId="116" xr:uid="{9A2EFEFC-BE13-4C72-A86C-9C70055D6BDF}"/>
    <cellStyle name="Comma 9 4" xfId="117" xr:uid="{60EE14A6-470B-4900-A411-F3734545BC0B}"/>
    <cellStyle name="Euro" xfId="118" xr:uid="{22F77D42-98A1-427F-B103-36C8B7089CD6}"/>
    <cellStyle name="Explanatory Text" xfId="119" builtinId="53" customBuiltin="1"/>
    <cellStyle name="Good" xfId="120" builtinId="26" customBuiltin="1"/>
    <cellStyle name="Heading 1" xfId="121" builtinId="16" customBuiltin="1"/>
    <cellStyle name="Heading 2" xfId="122" builtinId="17" customBuiltin="1"/>
    <cellStyle name="Heading 3" xfId="123" builtinId="18" customBuiltin="1"/>
    <cellStyle name="Heading 4" xfId="124" builtinId="19" customBuiltin="1"/>
    <cellStyle name="Input" xfId="125" builtinId="20" customBuiltin="1"/>
    <cellStyle name="Linked Cell" xfId="126" builtinId="24" customBuiltin="1"/>
    <cellStyle name="Milliers_BoQ_EBB_Sogea_Spencon" xfId="127" xr:uid="{96AA7E8A-2D63-400A-9F1D-8638407F233A}"/>
    <cellStyle name="Neutral" xfId="128" builtinId="28" customBuiltin="1"/>
    <cellStyle name="Normal" xfId="0" builtinId="0"/>
    <cellStyle name="Normal 10" xfId="129" xr:uid="{09051123-39C5-48F2-A2EE-1B43879F4C4B}"/>
    <cellStyle name="Normal 10 2" xfId="130" xr:uid="{BC770376-8824-4074-B2A8-3A595D01E650}"/>
    <cellStyle name="Normal 17 2" xfId="131" xr:uid="{7F627F09-AFF3-43B0-98CF-DF7FA2205CA2}"/>
    <cellStyle name="Normal 18" xfId="132" xr:uid="{275EF98C-15FF-4FD0-99FD-393672D70A82}"/>
    <cellStyle name="Normal 2" xfId="133" xr:uid="{C9383998-56C2-4488-9AB1-E3ABF2067244}"/>
    <cellStyle name="Normal 2 2" xfId="134" xr:uid="{6432E387-2853-412F-94D6-33EC8B07D14B}"/>
    <cellStyle name="Normal 2 2 2" xfId="135" xr:uid="{18AF50BE-DF3F-4077-8B22-3882E8ABE17E}"/>
    <cellStyle name="Normal 2 23 2" xfId="136" xr:uid="{EE2D4C87-EDCF-40B1-AAAE-59E0273B85D7}"/>
    <cellStyle name="Normal 2 3" xfId="137" xr:uid="{27F4563E-759D-4BE2-B31B-9E9DCCC2FAE4}"/>
    <cellStyle name="Normal 2 3 2" xfId="138" xr:uid="{CECE3C4C-1B36-4D3F-A000-E1088E075AB6}"/>
    <cellStyle name="Normal 2 4" xfId="139" xr:uid="{55C54418-731D-45B7-A29B-A57A5C89A7C6}"/>
    <cellStyle name="Normal 2 5" xfId="140" xr:uid="{29158D8D-51F6-442A-B0CD-1EF6F074780D}"/>
    <cellStyle name="Normal 2_Revised Priced BoQs for construction of Isingiro Town Water Supply" xfId="141" xr:uid="{A07DEBA0-F321-434A-A87A-B37FE8E3190D}"/>
    <cellStyle name="Normal 3" xfId="142" xr:uid="{7B0B80F1-B87D-4F5D-8FBB-777CD9E2FDEE}"/>
    <cellStyle name="Normal 3 2" xfId="143" xr:uid="{F8FB4035-8022-485B-B483-0A6C978E6F71}"/>
    <cellStyle name="Normal 3 2 2" xfId="144" xr:uid="{53787AC7-B2F2-42E3-89C8-D6C7C0DCC0F7}"/>
    <cellStyle name="Normal 3 3" xfId="145" xr:uid="{AEE48EF9-3452-4CC8-8074-1FDC6A5B6884}"/>
    <cellStyle name="Normal 3_Drilling - Engineer's Estimate" xfId="146" xr:uid="{F0527F18-F9C6-4756-818C-62E3FF0767BC}"/>
    <cellStyle name="Normal 4" xfId="147" xr:uid="{CAEB3410-C30C-4274-8E6F-242DCF3EE913}"/>
    <cellStyle name="Normal 4 2" xfId="148" xr:uid="{64AF738E-2F46-4FCC-A6D9-286A843092B7}"/>
    <cellStyle name="Normal 4 2 2" xfId="149" xr:uid="{D0A449A0-DFC1-4403-A0D9-D4B6CAD13B28}"/>
    <cellStyle name="Normal 4 3" xfId="150" xr:uid="{5EC2AA8D-BD51-426C-9B2E-74F687D3A417}"/>
    <cellStyle name="Normal 5" xfId="151" xr:uid="{BC1DA32A-7DEC-4A0F-95EC-EB7E9EE20657}"/>
    <cellStyle name="Normal 6" xfId="152" xr:uid="{B4CAC22F-D385-4A0A-BBBE-E6D9B4379C69}"/>
    <cellStyle name="Normal 6 2" xfId="153" xr:uid="{79A5CFD6-5217-4552-BDB8-81F186D38A38}"/>
    <cellStyle name="Normal 6 3" xfId="154" xr:uid="{FEC72BD5-BEC8-4BEB-9E73-CA127F58B568}"/>
    <cellStyle name="Normal 7" xfId="155" xr:uid="{1661A03C-B282-46EA-BC3A-DA0C37389FC6}"/>
    <cellStyle name="Normal 7 2" xfId="156" xr:uid="{73561641-5A35-4322-8977-5524C3A72192}"/>
    <cellStyle name="Normal 7 3" xfId="157" xr:uid="{C381CD3A-8B3F-403E-A35A-E3DF814667F0}"/>
    <cellStyle name="Normal 7 3 2" xfId="158" xr:uid="{2E7E5738-8103-4C7D-A6A2-CFAB4A82CDFD}"/>
    <cellStyle name="Normal 7_Revised Priced BoQs for construction of Isingiro Town Water Supply" xfId="159" xr:uid="{03C01CEE-25D9-404A-863A-EA3E043BD106}"/>
    <cellStyle name="Normal 8" xfId="160" xr:uid="{E271577B-DF3E-4C85-91B1-98E644418561}"/>
    <cellStyle name="Normal 9" xfId="161" xr:uid="{54890167-5E70-46DD-9C7A-B1415BBCDCCF}"/>
    <cellStyle name="Normal 9 2" xfId="162" xr:uid="{BBEEFE42-8AF6-422E-9B0A-EA867AE0521C}"/>
    <cellStyle name="Normal 9 3" xfId="163" xr:uid="{7BA5B0AD-A0CC-4B70-B814-CD89DF0669CA}"/>
    <cellStyle name="Note 2" xfId="164" xr:uid="{208E2620-6013-44DA-9085-05E0E824A6CF}"/>
    <cellStyle name="Output" xfId="165" builtinId="21" customBuiltin="1"/>
    <cellStyle name="Percent 2" xfId="166" xr:uid="{3A4065E4-95F4-4376-8939-204B31D1428D}"/>
    <cellStyle name="Percent 2 2" xfId="167" xr:uid="{CF7AC923-D610-4270-B18B-A2BF3B66124C}"/>
    <cellStyle name="Percent 2 3" xfId="168" xr:uid="{46471A25-FB9F-463C-AE54-BD6C93BBF845}"/>
    <cellStyle name="Percent 3" xfId="169" xr:uid="{4BB06998-D7E5-467F-A896-579AEA1B3151}"/>
    <cellStyle name="Percent 3 2" xfId="170" xr:uid="{8900E61F-E9CC-42A0-9D52-451D0D2D1B61}"/>
    <cellStyle name="Percent 4" xfId="171" xr:uid="{488F6055-3B00-445D-AECF-B4D8304491FD}"/>
    <cellStyle name="Standard_magboq13" xfId="172" xr:uid="{E18621B6-1F76-44A9-BBE2-3D8E1FC7790B}"/>
    <cellStyle name="Standard_magboq13 2" xfId="173" xr:uid="{49A8A3C8-E6ED-44EA-9E54-76CC8B313E44}"/>
    <cellStyle name="Title" xfId="174" builtinId="15" customBuiltin="1"/>
    <cellStyle name="Total" xfId="175" builtinId="25" customBuiltin="1"/>
    <cellStyle name="Warning Text" xfId="176" builtinId="11" customBuiltin="1"/>
  </cellStyles>
  <dxfs count="0"/>
  <tableStyles count="1" defaultTableStyle="TableStyleMedium9" defaultPivotStyle="PivotStyleLight16">
    <tableStyle name="Invisible" pivot="0" table="0" count="0" xr9:uid="{4EDC00BD-1423-44EF-AF68-8360F588FA3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3667125</xdr:colOff>
      <xdr:row>0</xdr:row>
      <xdr:rowOff>847725</xdr:rowOff>
    </xdr:from>
    <xdr:to>
      <xdr:col>4</xdr:col>
      <xdr:colOff>123825</xdr:colOff>
      <xdr:row>0</xdr:row>
      <xdr:rowOff>1485900</xdr:rowOff>
    </xdr:to>
    <xdr:pic>
      <xdr:nvPicPr>
        <xdr:cNvPr id="4199" name="Picture 3">
          <a:extLst>
            <a:ext uri="{FF2B5EF4-FFF2-40B4-BE49-F238E27FC236}">
              <a16:creationId xmlns:a16="http://schemas.microsoft.com/office/drawing/2014/main" id="{E118920D-FA7D-C4DE-EF9A-46E850F1E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847725"/>
          <a:ext cx="1828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alie1.sharepoint.com/windows/TEMP/BUDADIRI%20ENGINEER'S%20ESTIMAT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20AWE\2020\3.%20PROJECTS\11.%20KYAMPANGARA\file:\Server1\e\HSC\DISTRICTS\Sironko\Buluganya%20gfs\BULUGANYA%20BOQ\Priced%20BOqs_for_BULUGANYA%20_GFS%20copy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y%20Documents\George\Bunyaruguru\Copy%20of%20Estimates\Reservoir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Personal\Zambia%20Temporary\MTSP%20without%20EU%20grant%204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1\e\HSC\DISTRICTS\Sironko\Buluganya%20gfs\BULUGANYA%20BOQ\Priced%20BOqs_for_BULUGANYA%20_GFS%20copy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George\Bunyaruguru\Copy%20of%20Estimates\Reservoir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windows\TEMP\BUDADIRI%20ENGINEER'S%20ESTIM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Summary"/>
      <sheetName val="H2O TREATMENT PLANT SITE_4_1_"/>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ist"/>
      <sheetName val="Sheet2"/>
      <sheetName val="fitting rates"/>
      <sheetName val="H2O TREATMENT PLANT SITE(4.1)"/>
      <sheetName val="fitting_rates"/>
      <sheetName val="H2O_TREATMENT_PLANT_SITE(4_1)"/>
      <sheetName val="fitting_rates1"/>
      <sheetName val="H2O_TREATMENT_PLANT_SITE(4_1)1"/>
      <sheetName val="Sheet3"/>
      <sheetName val="19-PROVISIONAL SUMS"/>
      <sheetName val="21-EST. DAYWORKS"/>
      <sheetName val="2.civil-RA"/>
      <sheetName val="2_civil_RA"/>
      <sheetName val="PASSIVE"/>
      <sheetName val="Sprinklers"/>
      <sheetName val="Schedules"/>
      <sheetName val="Ragama"/>
      <sheetName val="Summary"/>
      <sheetName val="Bill"/>
      <sheetName val="Sch D"/>
      <sheetName val="Sch B"/>
      <sheetName val="Sch C1"/>
      <sheetName val="Intro"/>
      <sheetName val="fitting_rates2"/>
      <sheetName val="H2O_TREATMENT_PLANT_SITE(4_1)2"/>
      <sheetName val="19-PROVISIONAL_SUMS"/>
      <sheetName val="21-EST__DAYWORKS"/>
      <sheetName val="2_civil-RA"/>
      <sheetName val="Sch_D"/>
      <sheetName val="Sch_B"/>
      <sheetName val="Sch_C1"/>
    </sheetNames>
    <sheetDataSet>
      <sheetData sheetId="0" refreshError="1"/>
      <sheetData sheetId="1" refreshError="1">
        <row r="8">
          <cell r="AG8">
            <v>1</v>
          </cell>
          <cell r="AH8" t="str">
            <v>Brick Masonry Reservoir Tank, 10 cum</v>
          </cell>
          <cell r="AI8">
            <v>156.14040375000002</v>
          </cell>
          <cell r="AJ8">
            <v>3.9035100937500005</v>
          </cell>
          <cell r="AK8">
            <v>4.2246891999999994</v>
          </cell>
          <cell r="AL8">
            <v>2.1123445999999997</v>
          </cell>
          <cell r="AM8">
            <v>2.6404307500000002</v>
          </cell>
          <cell r="AN8">
            <v>3.1685169000000002</v>
          </cell>
          <cell r="AO8">
            <v>0.52808615000000003</v>
          </cell>
          <cell r="AP8">
            <v>2.9044738250000006</v>
          </cell>
          <cell r="AQ8">
            <v>2.9044738250000006</v>
          </cell>
          <cell r="AR8">
            <v>56.62606108333334</v>
          </cell>
          <cell r="AS8" t="str">
            <v>M.S. reinforcement of plain hot rolled m.s. rods to BS4449 for slab, use 8mm bars at 150 c.c. spacing</v>
          </cell>
          <cell r="AV8">
            <v>65.119970245833329</v>
          </cell>
          <cell r="AW8">
            <v>1.4156515270833336</v>
          </cell>
          <cell r="AX8">
            <v>0.33975636650000007</v>
          </cell>
          <cell r="AY8">
            <v>0.67951273300000015</v>
          </cell>
          <cell r="AZ8">
            <v>1.2902140500000001</v>
          </cell>
          <cell r="BA8" t="str">
            <v>C20 reinforced concrete cement (standard mix in accordance to BS CP 114) for floor, thickness = 120mm</v>
          </cell>
          <cell r="BB8">
            <v>7.7412843000000002</v>
          </cell>
          <cell r="BC8">
            <v>0.64510702500000006</v>
          </cell>
          <cell r="BD8">
            <v>1.2902140500000001</v>
          </cell>
          <cell r="BE8">
            <v>1.4192354550000001</v>
          </cell>
          <cell r="BF8">
            <v>2.8384709100000003</v>
          </cell>
          <cell r="BG8">
            <v>4.45837753125</v>
          </cell>
          <cell r="BH8" t="str">
            <v>Brick masonry works in (1:3) for walls, as per cross sectoin on drawing</v>
          </cell>
          <cell r="BI8">
            <v>6.6875662968749996</v>
          </cell>
          <cell r="BJ8">
            <v>1.3375132593749999</v>
          </cell>
          <cell r="BL8">
            <v>2229.1887656250001</v>
          </cell>
          <cell r="BM8">
            <v>6.2417285437499999</v>
          </cell>
          <cell r="BN8">
            <v>6.2417285437499999</v>
          </cell>
          <cell r="BO8">
            <v>1.4021888906250002</v>
          </cell>
          <cell r="BP8">
            <v>8.4131333437500011</v>
          </cell>
          <cell r="BQ8">
            <v>0.70109444531250009</v>
          </cell>
          <cell r="BR8">
            <v>1.4021888906250002</v>
          </cell>
          <cell r="BS8">
            <v>1.5424077796875004</v>
          </cell>
          <cell r="BT8">
            <v>3.0848155593750008</v>
          </cell>
          <cell r="BU8">
            <v>32.821606625000008</v>
          </cell>
          <cell r="BV8" t="str">
            <v>M.S. reinforcement of plain hot rolled m.s. rods to BS4449 for slab, use 10 rings of 8mm bars as per cross section on drawings</v>
          </cell>
          <cell r="BY8">
            <v>32.821606625000008</v>
          </cell>
          <cell r="BZ8">
            <v>0.82054016562500021</v>
          </cell>
          <cell r="CA8">
            <v>0.19692963975000005</v>
          </cell>
          <cell r="CB8">
            <v>0.3938592795000001</v>
          </cell>
          <cell r="CC8">
            <v>1</v>
          </cell>
          <cell r="CD8">
            <v>2</v>
          </cell>
          <cell r="CE8">
            <v>22.579531250000002</v>
          </cell>
          <cell r="CF8">
            <v>9.4834031250000006</v>
          </cell>
          <cell r="CG8">
            <v>1.1289765625000001</v>
          </cell>
          <cell r="CH8">
            <v>0.56448828125000006</v>
          </cell>
          <cell r="CI8">
            <v>4.5159062500000005</v>
          </cell>
          <cell r="CJ8">
            <v>9.0318125000000009</v>
          </cell>
          <cell r="CK8">
            <v>22.579531250000002</v>
          </cell>
          <cell r="CL8">
            <v>1.1289765625000001</v>
          </cell>
          <cell r="CM8">
            <v>2.2579531250000002</v>
          </cell>
          <cell r="CN8">
            <v>2.2579531250000002</v>
          </cell>
          <cell r="CO8">
            <v>0</v>
          </cell>
          <cell r="CP8">
            <v>0</v>
          </cell>
          <cell r="CQ8">
            <v>0</v>
          </cell>
          <cell r="CR8">
            <v>0</v>
          </cell>
          <cell r="CS8">
            <v>0</v>
          </cell>
          <cell r="CT8">
            <v>4.9085937500000005</v>
          </cell>
          <cell r="CU8">
            <v>4.9085937500000005</v>
          </cell>
          <cell r="CV8">
            <v>9.8171875000000011</v>
          </cell>
          <cell r="CW8">
            <v>24.542968750000004</v>
          </cell>
          <cell r="CX8">
            <v>4.9085937500000005</v>
          </cell>
          <cell r="CY8">
            <v>1.2271484375000001</v>
          </cell>
          <cell r="CZ8">
            <v>2.4542968750000003</v>
          </cell>
          <cell r="DA8">
            <v>45.044397750000002</v>
          </cell>
          <cell r="DB8" t="str">
            <v>M.S. reinforcement of plain hot rolled m.s. rods to BS4449 for slab, use 8mm bars at 150 c.c. spacing</v>
          </cell>
          <cell r="DE8">
            <v>45.044397750000002</v>
          </cell>
          <cell r="DF8">
            <v>1.1261099437500002</v>
          </cell>
          <cell r="DG8">
            <v>0.27026638650000001</v>
          </cell>
          <cell r="DH8">
            <v>0.54053277300000002</v>
          </cell>
          <cell r="DI8">
            <v>1</v>
          </cell>
          <cell r="DJ8">
            <v>1</v>
          </cell>
          <cell r="DK8">
            <v>1.7160000000000002</v>
          </cell>
          <cell r="DL8">
            <v>0.25</v>
          </cell>
          <cell r="DM8">
            <v>2</v>
          </cell>
          <cell r="DN8">
            <v>1.25</v>
          </cell>
          <cell r="DO8">
            <v>0.25</v>
          </cell>
          <cell r="DP8">
            <v>1</v>
          </cell>
          <cell r="DQ8">
            <v>2</v>
          </cell>
          <cell r="DR8">
            <v>0.8</v>
          </cell>
          <cell r="DS8">
            <v>0.6</v>
          </cell>
          <cell r="DT8">
            <v>0.2</v>
          </cell>
          <cell r="DU8">
            <v>0.5</v>
          </cell>
          <cell r="DV8">
            <v>0.4</v>
          </cell>
          <cell r="DW8">
            <v>1.02632805</v>
          </cell>
          <cell r="DX8" t="str">
            <v>C20 reinforced concrete cement (standard mix in accordance to BS CP 114) for slab, thickness = 120mm</v>
          </cell>
          <cell r="DY8">
            <v>6.1579683000000003</v>
          </cell>
          <cell r="DZ8">
            <v>0.51316402500000002</v>
          </cell>
          <cell r="EA8">
            <v>1.02632805</v>
          </cell>
          <cell r="EB8">
            <v>1.1289608550000001</v>
          </cell>
          <cell r="EC8">
            <v>2.2579217100000002</v>
          </cell>
          <cell r="ED8">
            <v>35.341875000000002</v>
          </cell>
          <cell r="EE8" t="str">
            <v>Plastering outside tank in (1:3) cement-sand plaster in 2 layers of 12.5mm, total thickness = 25mm.</v>
          </cell>
          <cell r="EF8">
            <v>5.6448828125000006</v>
          </cell>
          <cell r="EG8">
            <v>0.67738593750000009</v>
          </cell>
          <cell r="EH8">
            <v>5.6448828125000006</v>
          </cell>
          <cell r="EI8">
            <v>5.6448828125000006</v>
          </cell>
          <cell r="EJ8">
            <v>0.84493783999999994</v>
          </cell>
          <cell r="EK8">
            <v>0.92943162400000001</v>
          </cell>
          <cell r="EL8">
            <v>25.446149999999999</v>
          </cell>
          <cell r="EM8">
            <v>32.4</v>
          </cell>
          <cell r="EN8">
            <v>0.32400000000000001</v>
          </cell>
          <cell r="EO8">
            <v>2.673</v>
          </cell>
          <cell r="EP8">
            <v>25.446149999999999</v>
          </cell>
          <cell r="EQ8">
            <v>8</v>
          </cell>
          <cell r="ER8">
            <v>0.31807687499999998</v>
          </cell>
          <cell r="ES8">
            <v>0.84820499999999999</v>
          </cell>
          <cell r="ET8">
            <v>0.84820499999999999</v>
          </cell>
          <cell r="EU8">
            <v>0.84820499999999999</v>
          </cell>
          <cell r="EV8">
            <v>1.69641</v>
          </cell>
          <cell r="EW8">
            <v>1</v>
          </cell>
        </row>
        <row r="9">
          <cell r="AG9">
            <v>2</v>
          </cell>
          <cell r="AH9" t="str">
            <v>Brick Masonry Reservoir Tank, 20 cum</v>
          </cell>
          <cell r="AI9">
            <v>179.07335375</v>
          </cell>
          <cell r="AJ9">
            <v>4.4768338437499997</v>
          </cell>
          <cell r="AK9">
            <v>7.1496613124999993</v>
          </cell>
          <cell r="AL9">
            <v>3.5748306562499996</v>
          </cell>
          <cell r="AM9">
            <v>4.0855207499999997</v>
          </cell>
          <cell r="AN9">
            <v>4.9026248999999993</v>
          </cell>
          <cell r="AO9">
            <v>0.81710415000000003</v>
          </cell>
          <cell r="AP9">
            <v>4.4940728249999999</v>
          </cell>
          <cell r="AQ9">
            <v>4.4940728249999999</v>
          </cell>
          <cell r="AR9">
            <v>142.72389498333337</v>
          </cell>
          <cell r="AS9" t="str">
            <v>M.S. reinforcement of plain hot rolled m.s. rods to BS4449 for slab, use 10mm bars at 150 c.c. spacing</v>
          </cell>
          <cell r="AU9">
            <v>164.13247923083335</v>
          </cell>
          <cell r="AW9">
            <v>3.5680973745833344</v>
          </cell>
          <cell r="AX9">
            <v>0.85634336990000026</v>
          </cell>
          <cell r="AY9">
            <v>1.7126867398000005</v>
          </cell>
          <cell r="AZ9">
            <v>2.6023400625000006</v>
          </cell>
          <cell r="BA9" t="str">
            <v>C20 reinforced concrete cement (standard mix in accordance to BS CP 114) for floor, thickness = 150mm</v>
          </cell>
          <cell r="BB9">
            <v>15.614040375000004</v>
          </cell>
          <cell r="BC9">
            <v>1.3011700312500003</v>
          </cell>
          <cell r="BD9">
            <v>2.6023400625000006</v>
          </cell>
          <cell r="BE9">
            <v>2.8625740687500008</v>
          </cell>
          <cell r="BF9">
            <v>5.7251481375000015</v>
          </cell>
          <cell r="BG9">
            <v>8.2424320874999992</v>
          </cell>
          <cell r="BH9" t="str">
            <v>Brick masonry works in (1:3) for walls, as per cross sectoin on drawing</v>
          </cell>
          <cell r="BI9">
            <v>12.363648131249999</v>
          </cell>
          <cell r="BJ9">
            <v>2.4727296262499996</v>
          </cell>
          <cell r="BL9">
            <v>4121.2160437499997</v>
          </cell>
          <cell r="BM9">
            <v>11.539404922499997</v>
          </cell>
          <cell r="BN9">
            <v>11.539404922499997</v>
          </cell>
          <cell r="BO9">
            <v>1.9752573937500002</v>
          </cell>
          <cell r="BP9">
            <v>11.8515443625</v>
          </cell>
          <cell r="BQ9">
            <v>0.9876286968750001</v>
          </cell>
          <cell r="BR9">
            <v>1.9752573937500002</v>
          </cell>
          <cell r="BS9">
            <v>2.1727831331250003</v>
          </cell>
          <cell r="BT9">
            <v>4.3455662662500005</v>
          </cell>
          <cell r="BU9">
            <v>54.276637950000016</v>
          </cell>
          <cell r="BV9" t="str">
            <v>M.S. reinforcement of plain hot rolled m.s. rods to BS4449 for slab, use 12 rings of 8mm bars as per cross section on drawings</v>
          </cell>
          <cell r="BY9">
            <v>54.276637950000016</v>
          </cell>
          <cell r="BZ9">
            <v>1.3569159487500004</v>
          </cell>
          <cell r="CA9">
            <v>0.32565982770000013</v>
          </cell>
          <cell r="CB9">
            <v>0.65131965540000025</v>
          </cell>
          <cell r="CC9">
            <v>1</v>
          </cell>
          <cell r="CD9">
            <v>2</v>
          </cell>
          <cell r="CE9">
            <v>34.909918750000003</v>
          </cell>
          <cell r="CF9">
            <v>14.662165875000001</v>
          </cell>
          <cell r="CG9">
            <v>1.7454959375000003</v>
          </cell>
          <cell r="CH9">
            <v>0.87274796875000016</v>
          </cell>
          <cell r="CI9">
            <v>6.9819837500000013</v>
          </cell>
          <cell r="CJ9">
            <v>13.963967500000003</v>
          </cell>
          <cell r="CK9">
            <v>34.909918750000003</v>
          </cell>
          <cell r="CL9">
            <v>1.7454959375000003</v>
          </cell>
          <cell r="CM9">
            <v>3.4909918750000006</v>
          </cell>
          <cell r="CN9">
            <v>3.4909918750000006</v>
          </cell>
          <cell r="CO9">
            <v>0</v>
          </cell>
          <cell r="CP9">
            <v>0</v>
          </cell>
          <cell r="CQ9">
            <v>0</v>
          </cell>
          <cell r="CR9">
            <v>0</v>
          </cell>
          <cell r="CS9">
            <v>0</v>
          </cell>
          <cell r="CT9">
            <v>9.6208437500000006</v>
          </cell>
          <cell r="CU9">
            <v>9.6208437500000006</v>
          </cell>
          <cell r="CV9">
            <v>19.241687500000001</v>
          </cell>
          <cell r="CW9">
            <v>48.104218750000001</v>
          </cell>
          <cell r="CX9">
            <v>9.6208437500000006</v>
          </cell>
          <cell r="CY9">
            <v>2.4052109375000001</v>
          </cell>
          <cell r="CZ9">
            <v>4.8104218750000003</v>
          </cell>
          <cell r="DA9">
            <v>119.46422898333333</v>
          </cell>
          <cell r="DB9" t="str">
            <v>M.S. reinforcement of plain hot rolled m.s. rods to BS4449 for slab, use 10mm bars at 150 c.c. spacing</v>
          </cell>
          <cell r="DD9">
            <v>119.46422898333333</v>
          </cell>
          <cell r="DF9">
            <v>2.9866057245833333</v>
          </cell>
          <cell r="DG9">
            <v>0.71678537389999997</v>
          </cell>
          <cell r="DH9">
            <v>1.4335707477999999</v>
          </cell>
          <cell r="DI9">
            <v>1</v>
          </cell>
          <cell r="DJ9">
            <v>1</v>
          </cell>
          <cell r="DK9">
            <v>1.7160000000000002</v>
          </cell>
          <cell r="DL9">
            <v>0.25</v>
          </cell>
          <cell r="DM9">
            <v>2</v>
          </cell>
          <cell r="DN9">
            <v>1.25</v>
          </cell>
          <cell r="DO9">
            <v>0.25</v>
          </cell>
          <cell r="DP9">
            <v>1</v>
          </cell>
          <cell r="DQ9">
            <v>2</v>
          </cell>
          <cell r="DR9">
            <v>0.8</v>
          </cell>
          <cell r="DS9">
            <v>0.6</v>
          </cell>
          <cell r="DT9">
            <v>0.2</v>
          </cell>
          <cell r="DU9">
            <v>0.5</v>
          </cell>
          <cell r="DV9">
            <v>0.4</v>
          </cell>
          <cell r="DW9">
            <v>2.1782375624999997</v>
          </cell>
          <cell r="DX9" t="str">
            <v>C20 reinforced concrete cement (standard mix in accordance to BS CP 114) for slab, thickness = 150mm</v>
          </cell>
          <cell r="DY9">
            <v>13.069425374999998</v>
          </cell>
          <cell r="DZ9">
            <v>1.0891187812499998</v>
          </cell>
          <cell r="EA9">
            <v>2.1782375624999997</v>
          </cell>
          <cell r="EB9">
            <v>2.3960613187499997</v>
          </cell>
          <cell r="EC9">
            <v>4.7921226374999994</v>
          </cell>
          <cell r="ED9">
            <v>50.578150000000001</v>
          </cell>
          <cell r="EE9" t="str">
            <v>Plastering outside tank in (1:3) cement-sand plaster in 2 layers of 12.5mm, total thickness = 25mm.</v>
          </cell>
          <cell r="EF9">
            <v>12.6445375</v>
          </cell>
          <cell r="EG9">
            <v>1.5173444999999999</v>
          </cell>
          <cell r="EH9">
            <v>12.6445375</v>
          </cell>
          <cell r="EI9">
            <v>12.6445375</v>
          </cell>
          <cell r="EJ9">
            <v>1.4299322624999999</v>
          </cell>
          <cell r="EK9">
            <v>1.5729254887500002</v>
          </cell>
          <cell r="EL9">
            <v>28.58765</v>
          </cell>
          <cell r="EM9">
            <v>36.4</v>
          </cell>
          <cell r="EN9">
            <v>0.36399999999999999</v>
          </cell>
          <cell r="EO9">
            <v>3.0030000000000001</v>
          </cell>
          <cell r="EP9">
            <v>28.58765</v>
          </cell>
          <cell r="EQ9">
            <v>10</v>
          </cell>
          <cell r="ER9">
            <v>0.357345625</v>
          </cell>
          <cell r="ES9">
            <v>0.95292166666666667</v>
          </cell>
          <cell r="ET9">
            <v>0.95292166666666667</v>
          </cell>
          <cell r="EU9">
            <v>0.95292166666666667</v>
          </cell>
          <cell r="EV9">
            <v>1.9058433333333333</v>
          </cell>
          <cell r="EW9">
            <v>1</v>
          </cell>
        </row>
        <row r="10">
          <cell r="AG10">
            <v>3</v>
          </cell>
          <cell r="AH10" t="str">
            <v>Brick Masonry Reservoir Tank, 30 cum</v>
          </cell>
          <cell r="AI10">
            <v>191.12886</v>
          </cell>
          <cell r="AJ10">
            <v>4.7782214999999999</v>
          </cell>
          <cell r="AK10">
            <v>9.1128631999999996</v>
          </cell>
          <cell r="AL10">
            <v>4.5564315999999998</v>
          </cell>
          <cell r="AM10">
            <v>4.925872</v>
          </cell>
          <cell r="AN10">
            <v>5.9110464</v>
          </cell>
          <cell r="AO10">
            <v>0.98517440000000001</v>
          </cell>
          <cell r="AP10">
            <v>5.4184592</v>
          </cell>
          <cell r="AQ10">
            <v>5.4184592</v>
          </cell>
          <cell r="AR10">
            <v>209.64712288000004</v>
          </cell>
          <cell r="AS10" t="str">
            <v>M.S. reinforcement of plain hot rolled m.s. rods to BS4449 for slab, use 10mm bars at 125 c.c. spacing</v>
          </cell>
          <cell r="AU10">
            <v>241.09419131200002</v>
          </cell>
          <cell r="AW10">
            <v>5.2411780720000012</v>
          </cell>
          <cell r="AX10">
            <v>1.2578827372800003</v>
          </cell>
          <cell r="AY10">
            <v>2.5157654745600007</v>
          </cell>
          <cell r="AZ10">
            <v>3.610211800000001</v>
          </cell>
          <cell r="BA10" t="str">
            <v>C20 reinforced concrete cement (standard mix in accordance to BS CP 114) for floor, thickness = 170mm</v>
          </cell>
          <cell r="BB10">
            <v>21.661270800000004</v>
          </cell>
          <cell r="BC10">
            <v>1.8051059000000005</v>
          </cell>
          <cell r="BD10">
            <v>3.610211800000001</v>
          </cell>
          <cell r="BE10">
            <v>3.9712329800000012</v>
          </cell>
          <cell r="BF10">
            <v>7.9424659600000025</v>
          </cell>
          <cell r="BG10">
            <v>12.315936600000002</v>
          </cell>
          <cell r="BH10" t="str">
            <v>Brick masonry works in (1:3) for walls, as per cross sectoin on drawing</v>
          </cell>
          <cell r="BI10">
            <v>18.473904900000004</v>
          </cell>
          <cell r="BJ10">
            <v>3.6947809800000004</v>
          </cell>
          <cell r="BL10">
            <v>6157.9683000000014</v>
          </cell>
          <cell r="BM10">
            <v>17.242311240000003</v>
          </cell>
          <cell r="BN10">
            <v>17.242311240000003</v>
          </cell>
          <cell r="BO10">
            <v>2.6368572937500003</v>
          </cell>
          <cell r="BP10">
            <v>15.821143762500002</v>
          </cell>
          <cell r="BQ10">
            <v>1.3184286468750002</v>
          </cell>
          <cell r="BR10">
            <v>2.6368572937500003</v>
          </cell>
          <cell r="BS10">
            <v>2.9005430231250005</v>
          </cell>
          <cell r="BT10">
            <v>5.8010860462500009</v>
          </cell>
          <cell r="BU10">
            <v>88.715598727500009</v>
          </cell>
          <cell r="BV10" t="str">
            <v>M.S. reinforcement of plain hot rolled m.s. rods to BS4449 for slab, use 11 rings of 8mm bars and 4 rings of 10mm bars as per cross section on drawings</v>
          </cell>
          <cell r="BX10">
            <v>32.13710519</v>
          </cell>
          <cell r="BY10">
            <v>56.578493537500002</v>
          </cell>
          <cell r="BZ10">
            <v>2.2178899681875004</v>
          </cell>
          <cell r="CA10">
            <v>0.53229359236500007</v>
          </cell>
          <cell r="CB10">
            <v>1.0645871847300001</v>
          </cell>
          <cell r="CC10">
            <v>1</v>
          </cell>
          <cell r="CD10">
            <v>2</v>
          </cell>
          <cell r="CE10">
            <v>46.494200000000006</v>
          </cell>
          <cell r="CF10">
            <v>19.527564000000002</v>
          </cell>
          <cell r="CG10">
            <v>2.3247100000000005</v>
          </cell>
          <cell r="CH10">
            <v>1.1623550000000002</v>
          </cell>
          <cell r="CI10">
            <v>9.298840000000002</v>
          </cell>
          <cell r="CJ10">
            <v>18.597680000000004</v>
          </cell>
          <cell r="CK10">
            <v>46.494200000000006</v>
          </cell>
          <cell r="CL10">
            <v>2.3247100000000005</v>
          </cell>
          <cell r="CM10">
            <v>4.649420000000001</v>
          </cell>
          <cell r="CN10">
            <v>4.649420000000001</v>
          </cell>
          <cell r="CO10">
            <v>1</v>
          </cell>
          <cell r="CP10">
            <v>3.25</v>
          </cell>
          <cell r="CQ10">
            <v>0.25</v>
          </cell>
          <cell r="CR10">
            <v>1</v>
          </cell>
          <cell r="CS10">
            <v>1</v>
          </cell>
          <cell r="CT10">
            <v>12.566000000000001</v>
          </cell>
          <cell r="CU10">
            <v>12.566000000000001</v>
          </cell>
          <cell r="CV10">
            <v>25.132000000000001</v>
          </cell>
          <cell r="CW10">
            <v>62.830000000000005</v>
          </cell>
          <cell r="CX10">
            <v>12.566000000000001</v>
          </cell>
          <cell r="CY10">
            <v>3.1415000000000002</v>
          </cell>
          <cell r="CZ10">
            <v>6.2830000000000004</v>
          </cell>
          <cell r="DA10">
            <v>127.59588205714287</v>
          </cell>
          <cell r="DB10" t="str">
            <v>M.S. reinforcement of plain hot rolled m.s. rods to BS4449 for slab, use 10mm bars at 175 c.c. spacing</v>
          </cell>
          <cell r="DD10">
            <v>127.59588205714287</v>
          </cell>
          <cell r="DF10">
            <v>3.1898970514285718</v>
          </cell>
          <cell r="DG10">
            <v>0.76557529234285726</v>
          </cell>
          <cell r="DH10">
            <v>1.5311505846857145</v>
          </cell>
          <cell r="DI10">
            <v>1</v>
          </cell>
          <cell r="DJ10">
            <v>1</v>
          </cell>
          <cell r="DK10">
            <v>1.7160000000000002</v>
          </cell>
          <cell r="DL10">
            <v>0.25</v>
          </cell>
          <cell r="DM10">
            <v>2</v>
          </cell>
          <cell r="DN10">
            <v>1.25</v>
          </cell>
          <cell r="DO10">
            <v>0.25</v>
          </cell>
          <cell r="DP10">
            <v>1</v>
          </cell>
          <cell r="DQ10">
            <v>2</v>
          </cell>
          <cell r="DR10">
            <v>0.8</v>
          </cell>
          <cell r="DS10">
            <v>0.6</v>
          </cell>
          <cell r="DT10">
            <v>0.2</v>
          </cell>
          <cell r="DU10">
            <v>0.5</v>
          </cell>
          <cell r="DV10">
            <v>0.4</v>
          </cell>
          <cell r="DW10">
            <v>2.1714047999999999</v>
          </cell>
          <cell r="DX10" t="str">
            <v>C20 reinforced concrete cement (standard mix in accordance to BS CP 114) for slab, thickness = 120mm</v>
          </cell>
          <cell r="DY10">
            <v>13.0284288</v>
          </cell>
          <cell r="DZ10">
            <v>1.0857024</v>
          </cell>
          <cell r="EA10">
            <v>2.1714047999999999</v>
          </cell>
          <cell r="EB10">
            <v>2.3885452800000002</v>
          </cell>
          <cell r="EC10">
            <v>4.7770905600000004</v>
          </cell>
          <cell r="ED10">
            <v>67.856400000000008</v>
          </cell>
          <cell r="EE10" t="str">
            <v>Plastering outside tank in (1:3) cement-sand plaster in 2 layers of 12.5mm, total thickness = 25mm.</v>
          </cell>
          <cell r="EF10">
            <v>16.964100000000002</v>
          </cell>
          <cell r="EG10">
            <v>2.0356920000000001</v>
          </cell>
          <cell r="EH10">
            <v>16.964100000000002</v>
          </cell>
          <cell r="EI10">
            <v>16.964100000000002</v>
          </cell>
          <cell r="EJ10">
            <v>1.82257264</v>
          </cell>
          <cell r="EK10">
            <v>2.0048299040000002</v>
          </cell>
          <cell r="EL10">
            <v>30.1584</v>
          </cell>
          <cell r="EM10">
            <v>38.4</v>
          </cell>
          <cell r="EN10">
            <v>0.38400000000000001</v>
          </cell>
          <cell r="EO10">
            <v>3.1680000000000001</v>
          </cell>
          <cell r="EP10">
            <v>30.1584</v>
          </cell>
          <cell r="EQ10">
            <v>10</v>
          </cell>
          <cell r="ER10">
            <v>0.37697999999999998</v>
          </cell>
          <cell r="ES10">
            <v>1.00528</v>
          </cell>
          <cell r="ET10">
            <v>1.00528</v>
          </cell>
          <cell r="EU10">
            <v>1.00528</v>
          </cell>
          <cell r="EV10">
            <v>2.0105599999999999</v>
          </cell>
          <cell r="EW10">
            <v>1</v>
          </cell>
        </row>
        <row r="11">
          <cell r="AG11">
            <v>4</v>
          </cell>
          <cell r="AH11" t="str">
            <v>Brick Masonry Reservoir Tank, 40 cum</v>
          </cell>
          <cell r="AI11">
            <v>203.57705375000003</v>
          </cell>
          <cell r="AJ11">
            <v>5.0894263437500014</v>
          </cell>
          <cell r="AK11">
            <v>11.105045425</v>
          </cell>
          <cell r="AL11">
            <v>5.5525227125000001</v>
          </cell>
          <cell r="AM11">
            <v>5.8447607499999998</v>
          </cell>
          <cell r="AN11">
            <v>7.0137128999999998</v>
          </cell>
          <cell r="AO11">
            <v>1.16895215</v>
          </cell>
          <cell r="AP11">
            <v>6.4292368250000003</v>
          </cell>
          <cell r="AQ11">
            <v>6.4292368250000003</v>
          </cell>
          <cell r="AR11">
            <v>314.87772847500003</v>
          </cell>
          <cell r="AS11" t="str">
            <v>M.S. reinforcement of plain hot rolled m.s. rods to BS4449 for slab, use 10mm bars at 100 c.c. spacing</v>
          </cell>
          <cell r="AU11">
            <v>362.10938774624998</v>
          </cell>
          <cell r="AW11">
            <v>7.871943211875001</v>
          </cell>
          <cell r="AX11">
            <v>1.8892663708500002</v>
          </cell>
          <cell r="AY11">
            <v>3.7785327417000003</v>
          </cell>
          <cell r="AZ11">
            <v>4.5930300750000006</v>
          </cell>
          <cell r="BA11" t="str">
            <v>C20 reinforced concrete cement (standard mix in accordance to BS CP 114) for floor, thickness = 180mm</v>
          </cell>
          <cell r="BB11">
            <v>27.558180450000002</v>
          </cell>
          <cell r="BC11">
            <v>2.2965150375000003</v>
          </cell>
          <cell r="BD11">
            <v>4.5930300750000006</v>
          </cell>
          <cell r="BE11">
            <v>5.0523330825000015</v>
          </cell>
          <cell r="BF11">
            <v>10.104666165000003</v>
          </cell>
          <cell r="BG11">
            <v>15.274051537500005</v>
          </cell>
          <cell r="BH11" t="str">
            <v>Brick masonry works in (1:3) for walls, as per cross sectoin on drawing</v>
          </cell>
          <cell r="BI11">
            <v>22.911077306250007</v>
          </cell>
          <cell r="BJ11">
            <v>4.5822154612500015</v>
          </cell>
          <cell r="BL11">
            <v>7637.0257687500025</v>
          </cell>
          <cell r="BM11">
            <v>21.383672152500008</v>
          </cell>
          <cell r="BN11">
            <v>21.383672152500008</v>
          </cell>
          <cell r="BO11">
            <v>2.9549341687500004</v>
          </cell>
          <cell r="BP11">
            <v>17.729605012500002</v>
          </cell>
          <cell r="BQ11">
            <v>1.4774670843750002</v>
          </cell>
          <cell r="BR11">
            <v>2.9549341687500004</v>
          </cell>
          <cell r="BS11">
            <v>3.2504275856250007</v>
          </cell>
          <cell r="BT11">
            <v>6.5008551712500013</v>
          </cell>
          <cell r="BU11">
            <v>99.417118477499997</v>
          </cell>
          <cell r="BV11" t="str">
            <v>M.S. reinforcement of plain hot rolled m.s. rods to BS4449 for slab, use 11 rings of 8mm bars and 4 rings of 10mm bars as per cross section on drawings</v>
          </cell>
          <cell r="BX11">
            <v>36.013716189999997</v>
          </cell>
          <cell r="BY11">
            <v>63.403402287500001</v>
          </cell>
          <cell r="BZ11">
            <v>2.4854279619374999</v>
          </cell>
          <cell r="CA11">
            <v>0.59650271086499995</v>
          </cell>
          <cell r="CB11">
            <v>1.1930054217299999</v>
          </cell>
          <cell r="CC11">
            <v>1</v>
          </cell>
          <cell r="CD11">
            <v>2</v>
          </cell>
          <cell r="CE11">
            <v>54.073068750000004</v>
          </cell>
          <cell r="CF11">
            <v>22.710688875000002</v>
          </cell>
          <cell r="CG11">
            <v>2.7036534375000003</v>
          </cell>
          <cell r="CH11">
            <v>1.3518267187500002</v>
          </cell>
          <cell r="CI11">
            <v>10.814613750000001</v>
          </cell>
          <cell r="CJ11">
            <v>21.629227500000002</v>
          </cell>
          <cell r="CK11">
            <v>54.073068750000004</v>
          </cell>
          <cell r="CL11">
            <v>2.7036534375000003</v>
          </cell>
          <cell r="CM11">
            <v>5.4073068750000006</v>
          </cell>
          <cell r="CN11">
            <v>5.4073068750000006</v>
          </cell>
          <cell r="CO11">
            <v>1</v>
          </cell>
          <cell r="CP11">
            <v>3.25</v>
          </cell>
          <cell r="CQ11">
            <v>0.25</v>
          </cell>
          <cell r="CR11">
            <v>1</v>
          </cell>
          <cell r="CS11">
            <v>1</v>
          </cell>
          <cell r="CT11">
            <v>15.90384375</v>
          </cell>
          <cell r="CU11">
            <v>15.90384375</v>
          </cell>
          <cell r="CV11">
            <v>31.8076875</v>
          </cell>
          <cell r="CW11">
            <v>79.519218749999993</v>
          </cell>
          <cell r="CX11">
            <v>15.90384375</v>
          </cell>
          <cell r="CY11">
            <v>3.9759609375</v>
          </cell>
          <cell r="CZ11">
            <v>7.951921875</v>
          </cell>
          <cell r="DA11">
            <v>181.49000498333336</v>
          </cell>
          <cell r="DB11" t="str">
            <v>M.S. reinforcement of plain hot rolled m.s. rods to BS4449 for slab, use 10mm bars at 150 c.c. spacing</v>
          </cell>
          <cell r="DD11">
            <v>181.49000498333336</v>
          </cell>
          <cell r="DF11">
            <v>4.5372501245833341</v>
          </cell>
          <cell r="DG11">
            <v>1.0889400299000003</v>
          </cell>
          <cell r="DH11">
            <v>2.1778800598000005</v>
          </cell>
          <cell r="DI11">
            <v>2</v>
          </cell>
          <cell r="DJ11">
            <v>1</v>
          </cell>
          <cell r="DK11">
            <v>3.4320000000000004</v>
          </cell>
          <cell r="DL11">
            <v>0.5</v>
          </cell>
          <cell r="DM11">
            <v>4</v>
          </cell>
          <cell r="DN11">
            <v>2.5</v>
          </cell>
          <cell r="DO11">
            <v>0.5</v>
          </cell>
          <cell r="DP11">
            <v>2</v>
          </cell>
          <cell r="DQ11">
            <v>2</v>
          </cell>
          <cell r="DR11">
            <v>0.8</v>
          </cell>
          <cell r="DS11">
            <v>0.6</v>
          </cell>
          <cell r="DT11">
            <v>0.2</v>
          </cell>
          <cell r="DU11">
            <v>0.5</v>
          </cell>
          <cell r="DV11">
            <v>0.4</v>
          </cell>
          <cell r="DW11">
            <v>2.8679538875000001</v>
          </cell>
          <cell r="DX11" t="str">
            <v>C20 reinforced concrete cement (standard mix in accordance to BS CP 114) for slab, thickness = 130mm</v>
          </cell>
          <cell r="DY11">
            <v>17.207723325</v>
          </cell>
          <cell r="DZ11">
            <v>1.4339769437500001</v>
          </cell>
          <cell r="EA11">
            <v>2.8679538875000001</v>
          </cell>
          <cell r="EB11">
            <v>3.1547492762500005</v>
          </cell>
          <cell r="EC11">
            <v>6.3094985525000009</v>
          </cell>
          <cell r="ED11">
            <v>76.338450000000009</v>
          </cell>
          <cell r="EE11" t="str">
            <v>Plastering outside tank in (1:3) cement-sand plaster in 2 layers of 12.5mm, total thickness = 25mm.</v>
          </cell>
          <cell r="EF11">
            <v>19.084612500000002</v>
          </cell>
          <cell r="EG11">
            <v>2.2901535000000002</v>
          </cell>
          <cell r="EH11">
            <v>19.084612500000002</v>
          </cell>
          <cell r="EI11">
            <v>19.084612500000002</v>
          </cell>
          <cell r="EJ11">
            <v>2.2210090849999999</v>
          </cell>
          <cell r="EK11">
            <v>2.4431099935000002</v>
          </cell>
          <cell r="EL11">
            <v>31.729150000000001</v>
          </cell>
          <cell r="EM11">
            <v>40.4</v>
          </cell>
          <cell r="EN11">
            <v>0.40399999999999997</v>
          </cell>
          <cell r="EO11">
            <v>3.3330000000000002</v>
          </cell>
          <cell r="EP11">
            <v>31.729150000000001</v>
          </cell>
          <cell r="EQ11">
            <v>11</v>
          </cell>
          <cell r="ER11">
            <v>0.39661437500000007</v>
          </cell>
          <cell r="ES11">
            <v>1.0576383333333335</v>
          </cell>
          <cell r="ET11">
            <v>1.0576383333333335</v>
          </cell>
          <cell r="EU11">
            <v>1.0576383333333335</v>
          </cell>
          <cell r="EV11">
            <v>2.1152766666666669</v>
          </cell>
          <cell r="EW11">
            <v>1</v>
          </cell>
        </row>
        <row r="12">
          <cell r="AG12">
            <v>5</v>
          </cell>
          <cell r="AH12" t="str">
            <v>Brick Masonry Reservoir Tank, 50 cum</v>
          </cell>
          <cell r="AI12">
            <v>216.41793500000006</v>
          </cell>
          <cell r="AJ12">
            <v>5.4104483750000014</v>
          </cell>
          <cell r="AK12">
            <v>13.684374</v>
          </cell>
          <cell r="AL12">
            <v>6.842187</v>
          </cell>
          <cell r="AM12">
            <v>6.842187</v>
          </cell>
          <cell r="AN12">
            <v>8.2106244000000004</v>
          </cell>
          <cell r="AO12">
            <v>1.3684374000000001</v>
          </cell>
          <cell r="AP12">
            <v>7.5264057000000006</v>
          </cell>
          <cell r="AQ12">
            <v>7.5264057000000006</v>
          </cell>
          <cell r="AR12">
            <v>372.54231710000005</v>
          </cell>
          <cell r="AS12" t="str">
            <v>M.S. reinforcement of plain hot rolled m.s. rods to BS4449 for slab, use 10mm bars at 100 c.c. spacing</v>
          </cell>
          <cell r="AU12">
            <v>428.42366466500005</v>
          </cell>
          <cell r="AW12">
            <v>9.3135579275000016</v>
          </cell>
          <cell r="AX12">
            <v>2.2352539026000002</v>
          </cell>
          <cell r="AY12">
            <v>4.4705078052000005</v>
          </cell>
          <cell r="AZ12">
            <v>6.0379630000000013</v>
          </cell>
          <cell r="BA12" t="str">
            <v>C20 reinforced concrete cement (standard mix in accordance to BS CP 114) for floor, thickness = 200mm</v>
          </cell>
          <cell r="BB12">
            <v>36.227778000000008</v>
          </cell>
          <cell r="BC12">
            <v>3.0189815000000007</v>
          </cell>
          <cell r="BD12">
            <v>6.0379630000000013</v>
          </cell>
          <cell r="BE12">
            <v>6.6417593000000021</v>
          </cell>
          <cell r="BF12">
            <v>13.283518600000004</v>
          </cell>
          <cell r="BG12">
            <v>18.893766375000002</v>
          </cell>
          <cell r="BH12" t="str">
            <v>Brick masonry works in (1:3) for walls, as per cross sectoin on drawing</v>
          </cell>
          <cell r="BI12">
            <v>28.340649562500005</v>
          </cell>
          <cell r="BJ12">
            <v>5.6681299125000004</v>
          </cell>
          <cell r="BL12">
            <v>9446.8831875000014</v>
          </cell>
          <cell r="BM12">
            <v>26.451272925000001</v>
          </cell>
          <cell r="BN12">
            <v>26.451272925000001</v>
          </cell>
          <cell r="BO12">
            <v>3.3336223593749996</v>
          </cell>
          <cell r="BP12">
            <v>20.001734156249999</v>
          </cell>
          <cell r="BQ12">
            <v>1.6668111796874998</v>
          </cell>
          <cell r="BR12">
            <v>3.3336223593749996</v>
          </cell>
          <cell r="BS12">
            <v>3.6669845953125</v>
          </cell>
          <cell r="BT12">
            <v>7.333969190625</v>
          </cell>
          <cell r="BU12">
            <v>110.11863822749999</v>
          </cell>
          <cell r="BV12" t="str">
            <v>M.S. reinforcement of plain hot rolled m.s. rods to BS4449 for slab, use 11 rings of 8mm bars and 4 rings of 10mm bars as per cross section on drawings</v>
          </cell>
          <cell r="BX12">
            <v>39.890327189999994</v>
          </cell>
          <cell r="BY12">
            <v>70.228311037499992</v>
          </cell>
          <cell r="BZ12">
            <v>2.7529659556874999</v>
          </cell>
          <cell r="CA12">
            <v>0.66071182936499995</v>
          </cell>
          <cell r="CB12">
            <v>1.3214236587299999</v>
          </cell>
          <cell r="CC12">
            <v>1</v>
          </cell>
          <cell r="CD12">
            <v>2</v>
          </cell>
          <cell r="CE12">
            <v>62.830000000000013</v>
          </cell>
          <cell r="CF12">
            <v>26.388600000000004</v>
          </cell>
          <cell r="CG12">
            <v>3.1415000000000006</v>
          </cell>
          <cell r="CH12">
            <v>1.5707500000000003</v>
          </cell>
          <cell r="CI12">
            <v>12.566000000000003</v>
          </cell>
          <cell r="CJ12">
            <v>25.132000000000005</v>
          </cell>
          <cell r="CK12">
            <v>62.830000000000013</v>
          </cell>
          <cell r="CL12">
            <v>3.1415000000000006</v>
          </cell>
          <cell r="CM12">
            <v>6.2830000000000013</v>
          </cell>
          <cell r="CN12">
            <v>6.2830000000000013</v>
          </cell>
          <cell r="CO12">
            <v>1</v>
          </cell>
          <cell r="CP12">
            <v>3.25</v>
          </cell>
          <cell r="CQ12">
            <v>0.25</v>
          </cell>
          <cell r="CR12">
            <v>1</v>
          </cell>
          <cell r="CS12">
            <v>1</v>
          </cell>
          <cell r="CT12">
            <v>19.634375000000002</v>
          </cell>
          <cell r="CU12">
            <v>19.634375000000002</v>
          </cell>
          <cell r="CV12">
            <v>39.268750000000004</v>
          </cell>
          <cell r="CW12">
            <v>98.171875000000014</v>
          </cell>
          <cell r="CX12">
            <v>19.634375000000002</v>
          </cell>
          <cell r="CY12">
            <v>4.9085937500000005</v>
          </cell>
          <cell r="CZ12">
            <v>9.8171875000000011</v>
          </cell>
          <cell r="DA12">
            <v>217.34865673333337</v>
          </cell>
          <cell r="DB12" t="str">
            <v>M.S. reinforcement of plain hot rolled m.s. rods to BS4449 for slab, use 10mm bars at 150 c.c. spacing</v>
          </cell>
          <cell r="DD12">
            <v>217.34865673333337</v>
          </cell>
          <cell r="DF12">
            <v>5.4337164183333346</v>
          </cell>
          <cell r="DG12">
            <v>1.3040919404000002</v>
          </cell>
          <cell r="DH12">
            <v>2.6081838808000004</v>
          </cell>
          <cell r="DI12">
            <v>2</v>
          </cell>
          <cell r="DJ12">
            <v>1</v>
          </cell>
          <cell r="DK12">
            <v>3.4320000000000004</v>
          </cell>
          <cell r="DL12">
            <v>0.5</v>
          </cell>
          <cell r="DM12">
            <v>4</v>
          </cell>
          <cell r="DN12">
            <v>2.5</v>
          </cell>
          <cell r="DO12">
            <v>0.5</v>
          </cell>
          <cell r="DP12">
            <v>2</v>
          </cell>
          <cell r="DQ12">
            <v>2</v>
          </cell>
          <cell r="DR12">
            <v>0.8</v>
          </cell>
          <cell r="DS12">
            <v>0.6</v>
          </cell>
          <cell r="DT12">
            <v>0.2</v>
          </cell>
          <cell r="DU12">
            <v>0.5</v>
          </cell>
          <cell r="DV12">
            <v>0.4</v>
          </cell>
          <cell r="DW12">
            <v>3.6988021000000009</v>
          </cell>
          <cell r="DX12" t="str">
            <v>C20 reinforced concrete cement (standard mix in accordance to BS CP 114) for slab, thickness = 140mm</v>
          </cell>
          <cell r="DY12">
            <v>22.192812600000003</v>
          </cell>
          <cell r="DZ12">
            <v>1.8494010500000004</v>
          </cell>
          <cell r="EA12">
            <v>3.6988021000000009</v>
          </cell>
          <cell r="EB12">
            <v>4.0686823100000016</v>
          </cell>
          <cell r="EC12">
            <v>8.1373646200000032</v>
          </cell>
          <cell r="ED12">
            <v>86.391250000000014</v>
          </cell>
          <cell r="EE12" t="str">
            <v>Plastering outside tank in (1:3) cement-sand plaster in 2 layers of 12.5mm, total thickness = 25mm.</v>
          </cell>
          <cell r="EF12">
            <v>21.597812500000003</v>
          </cell>
          <cell r="EG12">
            <v>2.5917375000000002</v>
          </cell>
          <cell r="EH12">
            <v>21.597812500000003</v>
          </cell>
          <cell r="EI12">
            <v>21.597812500000003</v>
          </cell>
          <cell r="EJ12">
            <v>2.7368748000000003</v>
          </cell>
          <cell r="EK12">
            <v>3.0105622800000007</v>
          </cell>
          <cell r="EL12">
            <v>33.299900000000001</v>
          </cell>
          <cell r="EM12">
            <v>42.4</v>
          </cell>
          <cell r="EN12">
            <v>0.42399999999999999</v>
          </cell>
          <cell r="EO12">
            <v>3.4980000000000002</v>
          </cell>
          <cell r="EP12">
            <v>33.299900000000001</v>
          </cell>
          <cell r="EQ12">
            <v>11</v>
          </cell>
          <cell r="ER12">
            <v>0.41624875</v>
          </cell>
          <cell r="ES12">
            <v>1.1099966666666667</v>
          </cell>
          <cell r="ET12">
            <v>1.1099966666666667</v>
          </cell>
          <cell r="EU12">
            <v>1.1099966666666667</v>
          </cell>
          <cell r="EV12">
            <v>2.2199933333333335</v>
          </cell>
          <cell r="EW12">
            <v>1</v>
          </cell>
        </row>
        <row r="13">
          <cell r="AG13">
            <v>6</v>
          </cell>
          <cell r="AH13" t="str">
            <v>Brick Masonry Reservoir Tank, 60 cum</v>
          </cell>
          <cell r="AI13">
            <v>229.65150375000005</v>
          </cell>
          <cell r="AJ13">
            <v>5.7412875937500019</v>
          </cell>
          <cell r="AK13">
            <v>16.232209037499999</v>
          </cell>
          <cell r="AL13">
            <v>8.1161045187499994</v>
          </cell>
          <cell r="AM13">
            <v>7.9181507499999997</v>
          </cell>
          <cell r="AN13">
            <v>9.5017809</v>
          </cell>
          <cell r="AO13">
            <v>1.5836301500000001</v>
          </cell>
          <cell r="AP13">
            <v>8.7099658250000012</v>
          </cell>
          <cell r="AQ13">
            <v>8.7099658250000012</v>
          </cell>
          <cell r="AR13">
            <v>500.90991312000006</v>
          </cell>
          <cell r="AS13" t="str">
            <v>M.S. reinforcement of plain hot rolled m.s. rods to BS4449 for slab, use 12mm bars at 125 c.c. spacing</v>
          </cell>
          <cell r="AT13">
            <v>576.04640008800004</v>
          </cell>
          <cell r="AW13">
            <v>12.522747828000002</v>
          </cell>
          <cell r="AX13">
            <v>3.0054594787200002</v>
          </cell>
          <cell r="AY13">
            <v>6.0109189574400004</v>
          </cell>
          <cell r="AZ13">
            <v>7.4036515875000006</v>
          </cell>
          <cell r="BA13" t="str">
            <v>C20 reinforced concrete cement (standard mix in accordance to BS CP 114) for floor, thickness = 210mm</v>
          </cell>
          <cell r="BB13">
            <v>44.421909525000004</v>
          </cell>
          <cell r="BC13">
            <v>3.7018257937500003</v>
          </cell>
          <cell r="BD13">
            <v>7.4036515875000006</v>
          </cell>
          <cell r="BE13">
            <v>8.144016746250001</v>
          </cell>
          <cell r="BF13">
            <v>16.288033492500002</v>
          </cell>
          <cell r="BG13">
            <v>22.144512037500004</v>
          </cell>
          <cell r="BH13" t="str">
            <v>Brick masonry works in (1:3) for walls, as per cross sectoin on drawing</v>
          </cell>
          <cell r="BI13">
            <v>33.216768056250004</v>
          </cell>
          <cell r="BJ13">
            <v>6.6433536112500011</v>
          </cell>
          <cell r="BL13">
            <v>11072.256018750002</v>
          </cell>
          <cell r="BM13">
            <v>31.002316852500002</v>
          </cell>
          <cell r="BN13">
            <v>31.002316852500002</v>
          </cell>
          <cell r="BO13">
            <v>3.59108791875</v>
          </cell>
          <cell r="BP13">
            <v>21.546527512499999</v>
          </cell>
          <cell r="BQ13">
            <v>1.795543959375</v>
          </cell>
          <cell r="BR13">
            <v>3.59108791875</v>
          </cell>
          <cell r="BS13">
            <v>3.9501967106250002</v>
          </cell>
          <cell r="BT13">
            <v>7.9003934212500004</v>
          </cell>
          <cell r="BU13">
            <v>120.8201579775</v>
          </cell>
          <cell r="BV13" t="str">
            <v>M.S. reinforcement of plain hot rolled m.s. rods to BS4449 for slab, use 11 rings of 8mm bars and 4 rings of 10mm bars as per cross section on drawings</v>
          </cell>
          <cell r="BX13">
            <v>43.766938189999998</v>
          </cell>
          <cell r="BY13">
            <v>77.053219787499998</v>
          </cell>
          <cell r="BZ13">
            <v>3.0205039494375003</v>
          </cell>
          <cell r="CA13">
            <v>0.72492094786500005</v>
          </cell>
          <cell r="CB13">
            <v>1.4498418957300001</v>
          </cell>
          <cell r="CC13">
            <v>1</v>
          </cell>
          <cell r="CD13">
            <v>2</v>
          </cell>
          <cell r="CE13">
            <v>70.408868750000011</v>
          </cell>
          <cell r="CF13">
            <v>29.571724875000005</v>
          </cell>
          <cell r="CG13">
            <v>3.5204434375000009</v>
          </cell>
          <cell r="CH13">
            <v>1.7602217187500004</v>
          </cell>
          <cell r="CI13">
            <v>14.081773750000004</v>
          </cell>
          <cell r="CJ13">
            <v>28.163547500000007</v>
          </cell>
          <cell r="CK13">
            <v>70.408868750000011</v>
          </cell>
          <cell r="CL13">
            <v>3.5204434375000009</v>
          </cell>
          <cell r="CM13">
            <v>7.0408868750000018</v>
          </cell>
          <cell r="CN13">
            <v>7.0408868750000018</v>
          </cell>
          <cell r="CO13">
            <v>1</v>
          </cell>
          <cell r="CP13">
            <v>3.25</v>
          </cell>
          <cell r="CQ13">
            <v>0.25</v>
          </cell>
          <cell r="CR13">
            <v>1</v>
          </cell>
          <cell r="CS13">
            <v>1</v>
          </cell>
          <cell r="CT13">
            <v>23.757593750000002</v>
          </cell>
          <cell r="CU13">
            <v>23.757593750000002</v>
          </cell>
          <cell r="CV13">
            <v>47.515187500000003</v>
          </cell>
          <cell r="CW13">
            <v>118.78796875</v>
          </cell>
          <cell r="CX13">
            <v>23.757593750000002</v>
          </cell>
          <cell r="CY13">
            <v>5.9393984375000004</v>
          </cell>
          <cell r="CZ13">
            <v>11.878796875000001</v>
          </cell>
          <cell r="DA13">
            <v>316.34653680000002</v>
          </cell>
          <cell r="DB13" t="str">
            <v>M.S. reinforcement of plain hot rolled m.s. rods to BS4449 for slab, use 12mm bars at 175 c.c. spacing</v>
          </cell>
          <cell r="DC13">
            <v>316.34653680000002</v>
          </cell>
          <cell r="DF13">
            <v>7.9086634200000008</v>
          </cell>
          <cell r="DG13">
            <v>1.8980792208000001</v>
          </cell>
          <cell r="DH13">
            <v>3.7961584416000003</v>
          </cell>
          <cell r="DI13">
            <v>2</v>
          </cell>
          <cell r="DJ13">
            <v>1</v>
          </cell>
          <cell r="DK13">
            <v>3.4320000000000004</v>
          </cell>
          <cell r="DL13">
            <v>0.5</v>
          </cell>
          <cell r="DM13">
            <v>4</v>
          </cell>
          <cell r="DN13">
            <v>2.5</v>
          </cell>
          <cell r="DO13">
            <v>0.5</v>
          </cell>
          <cell r="DP13">
            <v>2</v>
          </cell>
          <cell r="DQ13">
            <v>2</v>
          </cell>
          <cell r="DR13">
            <v>0.8</v>
          </cell>
          <cell r="DS13">
            <v>0.6</v>
          </cell>
          <cell r="DT13">
            <v>0.2</v>
          </cell>
          <cell r="DU13">
            <v>0.5</v>
          </cell>
          <cell r="DV13">
            <v>0.4</v>
          </cell>
          <cell r="DW13">
            <v>4.6757300624999996</v>
          </cell>
          <cell r="DX13" t="str">
            <v>C20 reinforced concrete cement (standard mix in accordance to BS CP 114) for slab, thickness = 150mm</v>
          </cell>
          <cell r="DY13">
            <v>28.054380374999997</v>
          </cell>
          <cell r="DZ13">
            <v>2.3378650312499998</v>
          </cell>
          <cell r="EA13">
            <v>4.6757300624999996</v>
          </cell>
          <cell r="EB13">
            <v>5.1433030687499999</v>
          </cell>
          <cell r="EC13">
            <v>10.2866061375</v>
          </cell>
          <cell r="ED13">
            <v>93.302550000000011</v>
          </cell>
          <cell r="EE13" t="str">
            <v>Plastering outside tank in (1:3) cement-sand plaster in 2 layers of 12.5mm, total thickness = 25mm.</v>
          </cell>
          <cell r="EF13">
            <v>23.325637500000003</v>
          </cell>
          <cell r="EG13">
            <v>2.7990765000000004</v>
          </cell>
          <cell r="EH13">
            <v>23.325637500000003</v>
          </cell>
          <cell r="EI13">
            <v>23.325637500000003</v>
          </cell>
          <cell r="EJ13">
            <v>3.2464418075000001</v>
          </cell>
          <cell r="EK13">
            <v>3.5710859882500006</v>
          </cell>
          <cell r="EL13">
            <v>34.870649999999998</v>
          </cell>
          <cell r="EM13">
            <v>44.399999999999991</v>
          </cell>
          <cell r="EN13">
            <v>0.44399999999999995</v>
          </cell>
          <cell r="EO13">
            <v>3.6629999999999994</v>
          </cell>
          <cell r="EP13">
            <v>34.870649999999998</v>
          </cell>
          <cell r="EQ13">
            <v>12</v>
          </cell>
          <cell r="ER13">
            <v>0.43588312499999998</v>
          </cell>
          <cell r="ES13">
            <v>1.162355</v>
          </cell>
          <cell r="ET13">
            <v>1.162355</v>
          </cell>
          <cell r="EU13">
            <v>1.162355</v>
          </cell>
          <cell r="EV13">
            <v>2.3247100000000001</v>
          </cell>
          <cell r="EW13">
            <v>1</v>
          </cell>
        </row>
        <row r="14">
          <cell r="AG14">
            <v>7</v>
          </cell>
          <cell r="AH14" t="str">
            <v>Brick Masonry Reservoir Tank, 80 cum</v>
          </cell>
          <cell r="AI14">
            <v>243.27776000000006</v>
          </cell>
          <cell r="AJ14">
            <v>6.0819440000000018</v>
          </cell>
          <cell r="AK14">
            <v>19.506201800000003</v>
          </cell>
          <cell r="AL14">
            <v>9.7531009000000015</v>
          </cell>
          <cell r="AM14">
            <v>9.0726520000000015</v>
          </cell>
          <cell r="AN14">
            <v>10.887182400000002</v>
          </cell>
          <cell r="AO14">
            <v>1.8145304000000004</v>
          </cell>
          <cell r="AP14">
            <v>9.9799172000000027</v>
          </cell>
          <cell r="AQ14">
            <v>9.9799172000000027</v>
          </cell>
          <cell r="AR14">
            <v>723.07779840000012</v>
          </cell>
          <cell r="AS14" t="str">
            <v>M.S. reinforcement of plain hot rolled m.s. rods to BS4449 for slab, use 12mm bars at 100 c.c. spacing</v>
          </cell>
          <cell r="AT14">
            <v>831.53946816000007</v>
          </cell>
          <cell r="AW14">
            <v>18.076944960000002</v>
          </cell>
          <cell r="AX14">
            <v>4.3384667904000009</v>
          </cell>
          <cell r="AY14">
            <v>8.6769335808000019</v>
          </cell>
          <cell r="AZ14">
            <v>9.3641832000000012</v>
          </cell>
          <cell r="BA14" t="str">
            <v>C20 reinforced concrete cement (standard mix in accordance to BS CP 114) for floor, thickness = 230mm</v>
          </cell>
          <cell r="BB14">
            <v>56.18509920000001</v>
          </cell>
          <cell r="BC14">
            <v>4.6820916000000006</v>
          </cell>
          <cell r="BD14">
            <v>9.3641832000000012</v>
          </cell>
          <cell r="BE14">
            <v>10.300601520000003</v>
          </cell>
          <cell r="BF14">
            <v>20.601203040000005</v>
          </cell>
          <cell r="BG14">
            <v>28.952064000000007</v>
          </cell>
          <cell r="BH14" t="str">
            <v>Brick masonry works in (1:3) for walls, as per cross sectoin on drawing</v>
          </cell>
          <cell r="BI14">
            <v>43.428096000000011</v>
          </cell>
          <cell r="BJ14">
            <v>8.6856192000000014</v>
          </cell>
          <cell r="BL14">
            <v>14476.032000000003</v>
          </cell>
          <cell r="BM14">
            <v>40.532889600000004</v>
          </cell>
          <cell r="BN14">
            <v>40.532889600000004</v>
          </cell>
          <cell r="BO14">
            <v>4.343516437499999</v>
          </cell>
          <cell r="BP14">
            <v>26.061098624999993</v>
          </cell>
          <cell r="BQ14">
            <v>2.1717582187499995</v>
          </cell>
          <cell r="BR14">
            <v>4.343516437499999</v>
          </cell>
          <cell r="BS14">
            <v>4.7778680812499994</v>
          </cell>
          <cell r="BT14">
            <v>9.5557361624999988</v>
          </cell>
          <cell r="BU14">
            <v>167.25433962</v>
          </cell>
          <cell r="BV14" t="str">
            <v>M.S. reinforcement of plain hot rolled m.s. rods to BS4449 for slab, use 11 rings of 8mm bars and 8 rings of 10mm bars as per cross section on drawings</v>
          </cell>
          <cell r="BX14">
            <v>95.287098379999989</v>
          </cell>
          <cell r="BY14">
            <v>83.878128537500004</v>
          </cell>
          <cell r="BZ14">
            <v>4.1813584905000001</v>
          </cell>
          <cell r="CA14">
            <v>1.0035260377199999</v>
          </cell>
          <cell r="CB14">
            <v>2.0070520754399999</v>
          </cell>
          <cell r="CC14">
            <v>1</v>
          </cell>
          <cell r="CD14">
            <v>2</v>
          </cell>
          <cell r="CE14">
            <v>84.820499999999996</v>
          </cell>
          <cell r="CF14">
            <v>35.624609999999997</v>
          </cell>
          <cell r="CG14">
            <v>4.2410249999999996</v>
          </cell>
          <cell r="CH14">
            <v>2.1205124999999998</v>
          </cell>
          <cell r="CI14">
            <v>16.964099999999998</v>
          </cell>
          <cell r="CJ14">
            <v>33.928199999999997</v>
          </cell>
          <cell r="CK14">
            <v>84.820499999999996</v>
          </cell>
          <cell r="CL14">
            <v>4.2410249999999996</v>
          </cell>
          <cell r="CM14">
            <v>8.4820499999999992</v>
          </cell>
          <cell r="CN14">
            <v>8.4820499999999992</v>
          </cell>
          <cell r="CO14">
            <v>1</v>
          </cell>
          <cell r="CP14">
            <v>3.25</v>
          </cell>
          <cell r="CQ14">
            <v>0.25</v>
          </cell>
          <cell r="CR14">
            <v>1</v>
          </cell>
          <cell r="CS14">
            <v>1</v>
          </cell>
          <cell r="CT14">
            <v>28.273500000000002</v>
          </cell>
          <cell r="CU14">
            <v>28.273500000000002</v>
          </cell>
          <cell r="CV14">
            <v>56.547000000000004</v>
          </cell>
          <cell r="CW14">
            <v>141.36750000000001</v>
          </cell>
          <cell r="CX14">
            <v>28.273500000000002</v>
          </cell>
          <cell r="CY14">
            <v>7.0683750000000005</v>
          </cell>
          <cell r="CZ14">
            <v>14.136750000000001</v>
          </cell>
          <cell r="DA14">
            <v>429.97836159999997</v>
          </cell>
          <cell r="DB14" t="str">
            <v>M.S. reinforcement of plain hot rolled m.s. rods to BS4449 for slab, use 12mm bars at 150 c.c. spacing</v>
          </cell>
          <cell r="DC14">
            <v>429.97836159999997</v>
          </cell>
          <cell r="DF14">
            <v>10.74945904</v>
          </cell>
          <cell r="DG14">
            <v>2.5798701695999999</v>
          </cell>
          <cell r="DH14">
            <v>5.1597403391999999</v>
          </cell>
          <cell r="DI14">
            <v>2</v>
          </cell>
          <cell r="DJ14">
            <v>1</v>
          </cell>
          <cell r="DK14">
            <v>3.4320000000000004</v>
          </cell>
          <cell r="DL14">
            <v>0.5</v>
          </cell>
          <cell r="DM14">
            <v>4</v>
          </cell>
          <cell r="DN14">
            <v>2.5</v>
          </cell>
          <cell r="DO14">
            <v>0.5</v>
          </cell>
          <cell r="DP14">
            <v>2</v>
          </cell>
          <cell r="DQ14">
            <v>2</v>
          </cell>
          <cell r="DR14">
            <v>0.8</v>
          </cell>
          <cell r="DS14">
            <v>0.6</v>
          </cell>
          <cell r="DT14">
            <v>0.2</v>
          </cell>
          <cell r="DU14">
            <v>0.5</v>
          </cell>
          <cell r="DV14">
            <v>0.4</v>
          </cell>
          <cell r="DW14">
            <v>6.1736757999999998</v>
          </cell>
          <cell r="DX14" t="str">
            <v>C20 reinforced concrete cement (standard mix in accordance to BS CP 114) for slab, thickness = 170mm</v>
          </cell>
          <cell r="DY14">
            <v>37.042054800000003</v>
          </cell>
          <cell r="DZ14">
            <v>3.0868378999999999</v>
          </cell>
          <cell r="EA14">
            <v>6.1736757999999998</v>
          </cell>
          <cell r="EB14">
            <v>6.7910433800000005</v>
          </cell>
          <cell r="EC14">
            <v>13.582086760000001</v>
          </cell>
          <cell r="ED14">
            <v>113.09399999999999</v>
          </cell>
          <cell r="EE14" t="str">
            <v>Plastering outside tank in (1:3) cement-sand plaster in 2 layers of 12.5mm, total thickness = 25mm.</v>
          </cell>
          <cell r="EF14">
            <v>28.273499999999999</v>
          </cell>
          <cell r="EG14">
            <v>3.3928199999999995</v>
          </cell>
          <cell r="EH14">
            <v>28.273499999999999</v>
          </cell>
          <cell r="EI14">
            <v>28.273499999999999</v>
          </cell>
          <cell r="EJ14">
            <v>3.901240360000001</v>
          </cell>
          <cell r="EK14">
            <v>4.2913643960000014</v>
          </cell>
          <cell r="EL14">
            <v>36.441400000000002</v>
          </cell>
          <cell r="EM14">
            <v>46.4</v>
          </cell>
          <cell r="EN14">
            <v>0.46399999999999997</v>
          </cell>
          <cell r="EO14">
            <v>3.8279999999999998</v>
          </cell>
          <cell r="EP14">
            <v>36.441400000000002</v>
          </cell>
          <cell r="EQ14">
            <v>12</v>
          </cell>
          <cell r="ER14">
            <v>0.45551750000000002</v>
          </cell>
          <cell r="ES14">
            <v>1.2147133333333333</v>
          </cell>
          <cell r="ET14">
            <v>1.2147133333333333</v>
          </cell>
          <cell r="EU14">
            <v>1.2147133333333333</v>
          </cell>
          <cell r="EV14">
            <v>2.4294266666666666</v>
          </cell>
          <cell r="EW14">
            <v>1</v>
          </cell>
        </row>
        <row r="15">
          <cell r="AG15">
            <v>8</v>
          </cell>
          <cell r="AH15" t="str">
            <v>Brick Masonry Reservoir Tank, 100 cum</v>
          </cell>
          <cell r="AI15">
            <v>257.29670375000006</v>
          </cell>
          <cell r="AJ15">
            <v>6.4324175937500021</v>
          </cell>
          <cell r="AK15">
            <v>22.672519650000002</v>
          </cell>
          <cell r="AL15">
            <v>11.336259825000001</v>
          </cell>
          <cell r="AM15">
            <v>10.305690750000002</v>
          </cell>
          <cell r="AN15">
            <v>12.366828900000002</v>
          </cell>
          <cell r="AO15">
            <v>2.0611381500000006</v>
          </cell>
          <cell r="AP15">
            <v>11.336259825000003</v>
          </cell>
          <cell r="AQ15">
            <v>11.336259825000003</v>
          </cell>
          <cell r="AR15">
            <v>826.99233540000012</v>
          </cell>
          <cell r="AS15" t="str">
            <v>M.S. reinforcement of plain hot rolled m.s. rods to BS4449 for slab, use 12mm bars at 100 c.c. spacing</v>
          </cell>
          <cell r="AT15">
            <v>951.04118571000004</v>
          </cell>
          <cell r="AW15">
            <v>20.674808385000006</v>
          </cell>
          <cell r="AX15">
            <v>4.9619540124000006</v>
          </cell>
          <cell r="AY15">
            <v>9.9239080248000011</v>
          </cell>
          <cell r="AZ15">
            <v>11.175572100000002</v>
          </cell>
          <cell r="BA15" t="str">
            <v>C20 reinforced concrete cement (standard mix in accordance to BS CP 114) for floor, thickness = 240mm</v>
          </cell>
          <cell r="BB15">
            <v>67.053432600000008</v>
          </cell>
          <cell r="BC15">
            <v>5.5877860500000009</v>
          </cell>
          <cell r="BD15">
            <v>11.175572100000002</v>
          </cell>
          <cell r="BE15">
            <v>12.293129310000003</v>
          </cell>
          <cell r="BF15">
            <v>24.586258620000006</v>
          </cell>
          <cell r="BG15">
            <v>35.896035600000005</v>
          </cell>
          <cell r="BH15" t="str">
            <v>Brick masonry works in (1:3) for walls, as per cross sectoin on drawing</v>
          </cell>
          <cell r="BI15">
            <v>53.844053400000007</v>
          </cell>
          <cell r="BJ15">
            <v>10.768810680000001</v>
          </cell>
          <cell r="BL15">
            <v>17948.017800000001</v>
          </cell>
          <cell r="BM15">
            <v>50.254449840000007</v>
          </cell>
          <cell r="BN15">
            <v>50.254449840000007</v>
          </cell>
          <cell r="BO15">
            <v>5.0100641999999995</v>
          </cell>
          <cell r="BP15">
            <v>30.060385199999999</v>
          </cell>
          <cell r="BQ15">
            <v>2.5050320999999998</v>
          </cell>
          <cell r="BR15">
            <v>5.0100641999999995</v>
          </cell>
          <cell r="BS15">
            <v>5.5110706199999999</v>
          </cell>
          <cell r="BT15">
            <v>11.02214124</v>
          </cell>
          <cell r="BU15">
            <v>207.64628582249998</v>
          </cell>
          <cell r="BV15" t="str">
            <v>M.S. reinforcement of plain hot rolled m.s. rods to BS4449 for slab, use 8 rings of 8mm bars and 11 rings of 10mm bars as per cross section on drawings</v>
          </cell>
          <cell r="BX15">
            <v>141.68044052249999</v>
          </cell>
          <cell r="BY15">
            <v>65.965845299999998</v>
          </cell>
          <cell r="BZ15">
            <v>5.1911571455624994</v>
          </cell>
          <cell r="CA15">
            <v>1.245877714935</v>
          </cell>
          <cell r="CB15">
            <v>2.49175542987</v>
          </cell>
          <cell r="CC15">
            <v>1</v>
          </cell>
          <cell r="CD15">
            <v>2</v>
          </cell>
          <cell r="CE15">
            <v>98.525293750000003</v>
          </cell>
          <cell r="CF15">
            <v>41.380623374999999</v>
          </cell>
          <cell r="CG15">
            <v>4.9262646875000007</v>
          </cell>
          <cell r="CH15">
            <v>2.4631323437500003</v>
          </cell>
          <cell r="CI15">
            <v>19.705058750000003</v>
          </cell>
          <cell r="CJ15">
            <v>39.410117500000005</v>
          </cell>
          <cell r="CK15">
            <v>98.525293750000003</v>
          </cell>
          <cell r="CL15">
            <v>4.9262646875000007</v>
          </cell>
          <cell r="CM15">
            <v>9.8525293750000014</v>
          </cell>
          <cell r="CN15">
            <v>9.8525293750000014</v>
          </cell>
          <cell r="CO15">
            <v>1</v>
          </cell>
          <cell r="CP15">
            <v>3.25</v>
          </cell>
          <cell r="CQ15">
            <v>0.25</v>
          </cell>
          <cell r="CR15">
            <v>1</v>
          </cell>
          <cell r="CS15">
            <v>1</v>
          </cell>
          <cell r="CT15">
            <v>33.18209375</v>
          </cell>
          <cell r="CU15">
            <v>33.18209375</v>
          </cell>
          <cell r="CV15">
            <v>66.3641875</v>
          </cell>
          <cell r="CW15">
            <v>165.91046875000001</v>
          </cell>
          <cell r="CX15">
            <v>33.18209375</v>
          </cell>
          <cell r="CY15">
            <v>8.2955234375</v>
          </cell>
          <cell r="CZ15">
            <v>16.591046875</v>
          </cell>
          <cell r="DA15">
            <v>594.64222032000009</v>
          </cell>
          <cell r="DB15" t="str">
            <v>M.S. reinforcement of plain hot rolled m.s. rods to BS4449 for slab, use 12mm bars at 125 c.c. spacing</v>
          </cell>
          <cell r="DC15">
            <v>594.64222032000009</v>
          </cell>
          <cell r="DF15">
            <v>14.866055508000002</v>
          </cell>
          <cell r="DG15">
            <v>3.5678533219200008</v>
          </cell>
          <cell r="DH15">
            <v>7.1357066438400016</v>
          </cell>
          <cell r="DI15">
            <v>2</v>
          </cell>
          <cell r="DJ15">
            <v>1</v>
          </cell>
          <cell r="DK15">
            <v>3.4320000000000004</v>
          </cell>
          <cell r="DL15">
            <v>0.5</v>
          </cell>
          <cell r="DM15">
            <v>4</v>
          </cell>
          <cell r="DN15">
            <v>2.5</v>
          </cell>
          <cell r="DO15">
            <v>0.5</v>
          </cell>
          <cell r="DP15">
            <v>2</v>
          </cell>
          <cell r="DQ15">
            <v>2</v>
          </cell>
          <cell r="DR15">
            <v>0.8</v>
          </cell>
          <cell r="DS15">
            <v>0.6</v>
          </cell>
          <cell r="DT15">
            <v>0.2</v>
          </cell>
          <cell r="DU15">
            <v>0.5</v>
          </cell>
          <cell r="DV15">
            <v>0.4</v>
          </cell>
          <cell r="DW15">
            <v>7.533474075</v>
          </cell>
          <cell r="DX15" t="str">
            <v>C20 reinforced concrete cement (standard mix in accordance to BS CP 114) for slab, thickness = 180mm</v>
          </cell>
          <cell r="DY15">
            <v>45.200844449999998</v>
          </cell>
          <cell r="DZ15">
            <v>3.7667370375</v>
          </cell>
          <cell r="EA15">
            <v>7.533474075</v>
          </cell>
          <cell r="EB15">
            <v>8.2868214825000006</v>
          </cell>
          <cell r="EC15">
            <v>16.573642965000001</v>
          </cell>
          <cell r="ED15">
            <v>130.68640000000002</v>
          </cell>
          <cell r="EE15" t="str">
            <v>Plastering outside tank in (1:3) cement-sand plaster in 2 layers of 12.5mm, total thickness = 25mm.</v>
          </cell>
          <cell r="EF15">
            <v>32.671600000000005</v>
          </cell>
          <cell r="EG15">
            <v>3.9205920000000005</v>
          </cell>
          <cell r="EH15">
            <v>32.671600000000005</v>
          </cell>
          <cell r="EI15">
            <v>32.671600000000005</v>
          </cell>
          <cell r="EJ15">
            <v>4.5345039300000005</v>
          </cell>
          <cell r="EK15">
            <v>4.9879543230000012</v>
          </cell>
          <cell r="EL15">
            <v>38.012149999999998</v>
          </cell>
          <cell r="EM15">
            <v>48.4</v>
          </cell>
          <cell r="EN15">
            <v>0.48399999999999999</v>
          </cell>
          <cell r="EO15">
            <v>3.9929999999999999</v>
          </cell>
          <cell r="EP15">
            <v>38.012149999999998</v>
          </cell>
          <cell r="EQ15">
            <v>13</v>
          </cell>
          <cell r="ER15">
            <v>0.475151875</v>
          </cell>
          <cell r="ES15">
            <v>1.2670716666666666</v>
          </cell>
          <cell r="ET15">
            <v>1.2670716666666666</v>
          </cell>
          <cell r="EU15">
            <v>1.2670716666666666</v>
          </cell>
          <cell r="EV15">
            <v>2.5341433333333332</v>
          </cell>
          <cell r="EW15">
            <v>1</v>
          </cell>
        </row>
        <row r="16">
          <cell r="AG16">
            <v>11</v>
          </cell>
          <cell r="AH16" t="str">
            <v>Stone Masonry Reservoir Tank, 10 cum</v>
          </cell>
          <cell r="AI16">
            <v>156.14040375000002</v>
          </cell>
          <cell r="AJ16">
            <v>3.9035100937500005</v>
          </cell>
          <cell r="AK16">
            <v>4.2246891999999994</v>
          </cell>
          <cell r="AL16">
            <v>2.1123445999999997</v>
          </cell>
          <cell r="AM16">
            <v>2.6404307500000002</v>
          </cell>
          <cell r="AN16">
            <v>3.1685169000000002</v>
          </cell>
          <cell r="AO16">
            <v>0.52808615000000003</v>
          </cell>
          <cell r="AP16">
            <v>2.9044738250000006</v>
          </cell>
          <cell r="AQ16">
            <v>2.9044738250000006</v>
          </cell>
          <cell r="AR16">
            <v>56.62606108333334</v>
          </cell>
          <cell r="AS16" t="str">
            <v>M.S. reinforcement of plain hot rolled m.s. rods to BS4449 for slab, use 8mm bars at 150 c.c. spacing</v>
          </cell>
          <cell r="AV16">
            <v>65.119970245833329</v>
          </cell>
          <cell r="AW16">
            <v>1.4156515270833336</v>
          </cell>
          <cell r="AX16">
            <v>0.33975636650000007</v>
          </cell>
          <cell r="AY16">
            <v>0.67951273300000015</v>
          </cell>
          <cell r="AZ16">
            <v>1.2902140500000001</v>
          </cell>
          <cell r="BA16" t="str">
            <v>C20 reinforced concrete cement (standard mix in accordance to BS CP 114) for floor, thickness = 120mm</v>
          </cell>
          <cell r="BB16">
            <v>7.7412843000000002</v>
          </cell>
          <cell r="BC16">
            <v>0.64510702500000006</v>
          </cell>
          <cell r="BD16">
            <v>1.2902140500000001</v>
          </cell>
          <cell r="BE16">
            <v>1.4192354550000001</v>
          </cell>
          <cell r="BF16">
            <v>2.8384709100000003</v>
          </cell>
          <cell r="BG16">
            <v>4.45837753125</v>
          </cell>
          <cell r="BH16" t="str">
            <v>Stone masonry works in (1:3) for walls, as per cross sectoin on drawing</v>
          </cell>
          <cell r="BI16">
            <v>7.8021606796874998</v>
          </cell>
          <cell r="BJ16">
            <v>1.3375132593749999</v>
          </cell>
          <cell r="BK16">
            <v>4.9042152843750006</v>
          </cell>
          <cell r="BL16">
            <v>0</v>
          </cell>
          <cell r="BM16">
            <v>11.23511137875</v>
          </cell>
          <cell r="BN16">
            <v>11.23511137875</v>
          </cell>
          <cell r="BO16">
            <v>1.4021888906250002</v>
          </cell>
          <cell r="BP16">
            <v>8.4131333437500011</v>
          </cell>
          <cell r="BQ16">
            <v>0.70109444531250009</v>
          </cell>
          <cell r="BR16">
            <v>1.4021888906250002</v>
          </cell>
          <cell r="BS16">
            <v>1.5424077796875004</v>
          </cell>
          <cell r="BT16">
            <v>3.0848155593750008</v>
          </cell>
          <cell r="BU16">
            <v>32.821606625000008</v>
          </cell>
          <cell r="BV16" t="str">
            <v>M.S. reinforcement of plain hot rolled m.s. rods to BS4449 for slab, use 10 rings of 8mm bars as per cross section on drawings</v>
          </cell>
          <cell r="BY16">
            <v>32.821606625000008</v>
          </cell>
          <cell r="BZ16">
            <v>0.82054016562500021</v>
          </cell>
          <cell r="CA16">
            <v>0.19692963975000005</v>
          </cell>
          <cell r="CB16">
            <v>0.3938592795000001</v>
          </cell>
          <cell r="CC16">
            <v>1</v>
          </cell>
          <cell r="CD16">
            <v>2</v>
          </cell>
          <cell r="CE16">
            <v>22.579531250000002</v>
          </cell>
          <cell r="CF16">
            <v>9.4834031250000006</v>
          </cell>
          <cell r="CG16">
            <v>1.1289765625000001</v>
          </cell>
          <cell r="CH16">
            <v>0.56448828125000006</v>
          </cell>
          <cell r="CI16">
            <v>4.5159062500000005</v>
          </cell>
          <cell r="CJ16">
            <v>9.0318125000000009</v>
          </cell>
          <cell r="CK16">
            <v>22.579531250000002</v>
          </cell>
          <cell r="CL16">
            <v>1.1289765625000001</v>
          </cell>
          <cell r="CM16">
            <v>2.2579531250000002</v>
          </cell>
          <cell r="CN16">
            <v>2.2579531250000002</v>
          </cell>
          <cell r="CO16">
            <v>0</v>
          </cell>
          <cell r="CP16">
            <v>0</v>
          </cell>
          <cell r="CQ16">
            <v>0</v>
          </cell>
          <cell r="CR16">
            <v>0</v>
          </cell>
          <cell r="CS16">
            <v>0</v>
          </cell>
          <cell r="CT16">
            <v>4.9085937500000005</v>
          </cell>
          <cell r="CU16">
            <v>4.9085937500000005</v>
          </cell>
          <cell r="CV16">
            <v>9.8171875000000011</v>
          </cell>
          <cell r="CW16">
            <v>24.542968750000004</v>
          </cell>
          <cell r="CX16">
            <v>4.9085937500000005</v>
          </cell>
          <cell r="CY16">
            <v>1.2271484375000001</v>
          </cell>
          <cell r="CZ16">
            <v>2.4542968750000003</v>
          </cell>
          <cell r="DA16">
            <v>45.044397750000002</v>
          </cell>
          <cell r="DB16" t="str">
            <v>M.S. reinforcement of plain hot rolled m.s. rods to BS4449 for slab, use 8mm bars at 150 c.c. spacing</v>
          </cell>
          <cell r="DE16">
            <v>45.044397750000002</v>
          </cell>
          <cell r="DF16">
            <v>1.1261099437500002</v>
          </cell>
          <cell r="DG16">
            <v>0.27026638650000001</v>
          </cell>
          <cell r="DH16">
            <v>0.54053277300000002</v>
          </cell>
          <cell r="DI16">
            <v>1</v>
          </cell>
          <cell r="DJ16">
            <v>1</v>
          </cell>
          <cell r="DK16">
            <v>1.7160000000000002</v>
          </cell>
          <cell r="DL16">
            <v>0.25</v>
          </cell>
          <cell r="DM16">
            <v>2</v>
          </cell>
          <cell r="DN16">
            <v>1.25</v>
          </cell>
          <cell r="DO16">
            <v>0.25</v>
          </cell>
          <cell r="DP16">
            <v>1</v>
          </cell>
          <cell r="DQ16">
            <v>2</v>
          </cell>
          <cell r="DR16">
            <v>0.8</v>
          </cell>
          <cell r="DS16">
            <v>0.6</v>
          </cell>
          <cell r="DT16">
            <v>0.2</v>
          </cell>
          <cell r="DU16">
            <v>0.5</v>
          </cell>
          <cell r="DV16">
            <v>0.4</v>
          </cell>
          <cell r="DW16">
            <v>1.02632805</v>
          </cell>
          <cell r="DX16" t="str">
            <v>C20 reinforced concrete cement (standard mix in accordance to BS CP 114) for slab, thickness = 120mm</v>
          </cell>
          <cell r="DY16">
            <v>6.1579683000000003</v>
          </cell>
          <cell r="DZ16">
            <v>0.51316402500000002</v>
          </cell>
          <cell r="EA16">
            <v>1.02632805</v>
          </cell>
          <cell r="EB16">
            <v>1.1289608550000001</v>
          </cell>
          <cell r="EC16">
            <v>2.2579217100000002</v>
          </cell>
          <cell r="ED16">
            <v>35.341875000000002</v>
          </cell>
          <cell r="EE16" t="str">
            <v>Finishing exposed surfaces of tank</v>
          </cell>
          <cell r="EF16">
            <v>1.7670937500000001</v>
          </cell>
          <cell r="EG16">
            <v>0.176709375</v>
          </cell>
          <cell r="EH16">
            <v>5.6448828125000006</v>
          </cell>
          <cell r="EI16">
            <v>5.6448828125000006</v>
          </cell>
          <cell r="EJ16">
            <v>0.84493783999999994</v>
          </cell>
          <cell r="EK16">
            <v>0.92943162400000001</v>
          </cell>
          <cell r="EL16">
            <v>25.446149999999999</v>
          </cell>
          <cell r="EM16">
            <v>32.4</v>
          </cell>
          <cell r="EN16">
            <v>0.32400000000000001</v>
          </cell>
          <cell r="EO16">
            <v>2.673</v>
          </cell>
          <cell r="EP16">
            <v>25.446149999999999</v>
          </cell>
          <cell r="EQ16">
            <v>8</v>
          </cell>
          <cell r="ER16">
            <v>0.31807687499999998</v>
          </cell>
          <cell r="ES16">
            <v>0.84820499999999999</v>
          </cell>
          <cell r="ET16">
            <v>0.84820499999999999</v>
          </cell>
          <cell r="EU16">
            <v>0.84820499999999999</v>
          </cell>
          <cell r="EV16">
            <v>1.69641</v>
          </cell>
          <cell r="EW16">
            <v>1</v>
          </cell>
        </row>
        <row r="17">
          <cell r="AG17">
            <v>12</v>
          </cell>
          <cell r="AH17" t="str">
            <v>Stone Masonry Reservoir Tank, 20 cum</v>
          </cell>
          <cell r="AI17">
            <v>179.07335375</v>
          </cell>
          <cell r="AJ17">
            <v>4.4768338437499997</v>
          </cell>
          <cell r="AK17">
            <v>7.1496613124999993</v>
          </cell>
          <cell r="AL17">
            <v>3.5748306562499996</v>
          </cell>
          <cell r="AM17">
            <v>4.0855207499999997</v>
          </cell>
          <cell r="AN17">
            <v>4.9026248999999993</v>
          </cell>
          <cell r="AO17">
            <v>0.81710415000000003</v>
          </cell>
          <cell r="AP17">
            <v>4.4940728249999999</v>
          </cell>
          <cell r="AQ17">
            <v>4.4940728249999999</v>
          </cell>
          <cell r="AR17">
            <v>142.72389498333337</v>
          </cell>
          <cell r="AS17" t="str">
            <v>M.S. reinforcement of plain hot rolled m.s. rods to BS4449 for slab, use 10mm bars at 150 c.c. spacing</v>
          </cell>
          <cell r="AU17">
            <v>164.13247923083335</v>
          </cell>
          <cell r="AW17">
            <v>3.5680973745833344</v>
          </cell>
          <cell r="AX17">
            <v>0.85634336990000026</v>
          </cell>
          <cell r="AY17">
            <v>1.7126867398000005</v>
          </cell>
          <cell r="AZ17">
            <v>2.6023400625000006</v>
          </cell>
          <cell r="BA17" t="str">
            <v>C20 reinforced concrete cement (standard mix in accordance to BS CP 114) for floor, thickness = 150mm</v>
          </cell>
          <cell r="BB17">
            <v>15.614040375000004</v>
          </cell>
          <cell r="BC17">
            <v>1.3011700312500003</v>
          </cell>
          <cell r="BD17">
            <v>2.6023400625000006</v>
          </cell>
          <cell r="BE17">
            <v>2.8625740687500008</v>
          </cell>
          <cell r="BF17">
            <v>5.7251481375000015</v>
          </cell>
          <cell r="BG17">
            <v>8.2424320874999992</v>
          </cell>
          <cell r="BH17" t="str">
            <v>Stone masonry works in (1:3) for walls, as per cross sectoin on drawing</v>
          </cell>
          <cell r="BI17">
            <v>14.424256153124999</v>
          </cell>
          <cell r="BJ17">
            <v>2.4727296262499996</v>
          </cell>
          <cell r="BK17">
            <v>9.0666752962500006</v>
          </cell>
          <cell r="BL17">
            <v>0</v>
          </cell>
          <cell r="BM17">
            <v>20.770928860499996</v>
          </cell>
          <cell r="BN17">
            <v>20.770928860499996</v>
          </cell>
          <cell r="BO17">
            <v>1.9752573937500002</v>
          </cell>
          <cell r="BP17">
            <v>11.8515443625</v>
          </cell>
          <cell r="BQ17">
            <v>0.9876286968750001</v>
          </cell>
          <cell r="BR17">
            <v>1.9752573937500002</v>
          </cell>
          <cell r="BS17">
            <v>2.1727831331250003</v>
          </cell>
          <cell r="BT17">
            <v>4.3455662662500005</v>
          </cell>
          <cell r="BU17">
            <v>54.276637950000016</v>
          </cell>
          <cell r="BV17" t="str">
            <v>M.S. reinforcement of plain hot rolled m.s. rods to BS4449 for slab, use 12 rings of 8mm bars as per cross section on drawings</v>
          </cell>
          <cell r="BY17">
            <v>54.276637950000016</v>
          </cell>
          <cell r="BZ17">
            <v>1.3569159487500004</v>
          </cell>
          <cell r="CA17">
            <v>0.32565982770000013</v>
          </cell>
          <cell r="CB17">
            <v>0.65131965540000025</v>
          </cell>
          <cell r="CC17">
            <v>1</v>
          </cell>
          <cell r="CD17">
            <v>2</v>
          </cell>
          <cell r="CE17">
            <v>34.909918750000003</v>
          </cell>
          <cell r="CF17">
            <v>14.662165875000001</v>
          </cell>
          <cell r="CG17">
            <v>1.7454959375000003</v>
          </cell>
          <cell r="CH17">
            <v>0.87274796875000016</v>
          </cell>
          <cell r="CI17">
            <v>6.9819837500000013</v>
          </cell>
          <cell r="CJ17">
            <v>13.963967500000003</v>
          </cell>
          <cell r="CK17">
            <v>34.909918750000003</v>
          </cell>
          <cell r="CL17">
            <v>1.7454959375000003</v>
          </cell>
          <cell r="CM17">
            <v>3.4909918750000006</v>
          </cell>
          <cell r="CN17">
            <v>3.4909918750000006</v>
          </cell>
          <cell r="CO17">
            <v>0</v>
          </cell>
          <cell r="CP17">
            <v>0</v>
          </cell>
          <cell r="CQ17">
            <v>0</v>
          </cell>
          <cell r="CR17">
            <v>0</v>
          </cell>
          <cell r="CS17">
            <v>0</v>
          </cell>
          <cell r="CT17">
            <v>9.6208437500000006</v>
          </cell>
          <cell r="CU17">
            <v>9.6208437500000006</v>
          </cell>
          <cell r="CV17">
            <v>19.241687500000001</v>
          </cell>
          <cell r="CW17">
            <v>48.104218750000001</v>
          </cell>
          <cell r="CX17">
            <v>9.6208437500000006</v>
          </cell>
          <cell r="CY17">
            <v>2.4052109375000001</v>
          </cell>
          <cell r="CZ17">
            <v>4.8104218750000003</v>
          </cell>
          <cell r="DA17">
            <v>119.46422898333333</v>
          </cell>
          <cell r="DB17" t="str">
            <v>M.S. reinforcement of plain hot rolled m.s. rods to BS4449 for slab, use 10mm bars at 150 c.c. spacing</v>
          </cell>
          <cell r="DD17">
            <v>119.46422898333333</v>
          </cell>
          <cell r="DF17">
            <v>2.9866057245833333</v>
          </cell>
          <cell r="DG17">
            <v>0.71678537389999997</v>
          </cell>
          <cell r="DH17">
            <v>1.4335707477999999</v>
          </cell>
          <cell r="DI17">
            <v>1</v>
          </cell>
          <cell r="DJ17">
            <v>1</v>
          </cell>
          <cell r="DK17">
            <v>1.7160000000000002</v>
          </cell>
          <cell r="DL17">
            <v>0.25</v>
          </cell>
          <cell r="DM17">
            <v>2</v>
          </cell>
          <cell r="DN17">
            <v>1.25</v>
          </cell>
          <cell r="DO17">
            <v>0.25</v>
          </cell>
          <cell r="DP17">
            <v>1</v>
          </cell>
          <cell r="DQ17">
            <v>2</v>
          </cell>
          <cell r="DR17">
            <v>0.8</v>
          </cell>
          <cell r="DS17">
            <v>0.6</v>
          </cell>
          <cell r="DT17">
            <v>0.2</v>
          </cell>
          <cell r="DU17">
            <v>0.5</v>
          </cell>
          <cell r="DV17">
            <v>0.4</v>
          </cell>
          <cell r="DW17">
            <v>2.1782375624999997</v>
          </cell>
          <cell r="DX17" t="str">
            <v>C20 reinforced concrete cement (standard mix in accordance to BS CP 114) for slab, thickness = 150mm</v>
          </cell>
          <cell r="DY17">
            <v>13.069425374999998</v>
          </cell>
          <cell r="DZ17">
            <v>1.0891187812499998</v>
          </cell>
          <cell r="EA17">
            <v>2.1782375624999997</v>
          </cell>
          <cell r="EB17">
            <v>2.3960613187499997</v>
          </cell>
          <cell r="EC17">
            <v>4.7921226374999994</v>
          </cell>
          <cell r="ED17">
            <v>50.578150000000001</v>
          </cell>
          <cell r="EE17" t="str">
            <v>Finishing exposed surfaces of tank</v>
          </cell>
          <cell r="EF17">
            <v>2.5289075000000003</v>
          </cell>
          <cell r="EG17">
            <v>0.25289075</v>
          </cell>
          <cell r="EH17">
            <v>12.6445375</v>
          </cell>
          <cell r="EI17">
            <v>12.6445375</v>
          </cell>
          <cell r="EJ17">
            <v>1.4299322624999999</v>
          </cell>
          <cell r="EK17">
            <v>1.5729254887500002</v>
          </cell>
          <cell r="EL17">
            <v>28.58765</v>
          </cell>
          <cell r="EM17">
            <v>36.4</v>
          </cell>
          <cell r="EN17">
            <v>0.36399999999999999</v>
          </cell>
          <cell r="EO17">
            <v>3.0030000000000001</v>
          </cell>
          <cell r="EP17">
            <v>28.58765</v>
          </cell>
          <cell r="EQ17">
            <v>10</v>
          </cell>
          <cell r="ER17">
            <v>0.357345625</v>
          </cell>
          <cell r="ES17">
            <v>0.95292166666666667</v>
          </cell>
          <cell r="ET17">
            <v>0.95292166666666667</v>
          </cell>
          <cell r="EU17">
            <v>0.95292166666666667</v>
          </cell>
          <cell r="EV17">
            <v>1.9058433333333333</v>
          </cell>
          <cell r="EW17">
            <v>1</v>
          </cell>
        </row>
        <row r="18">
          <cell r="AG18">
            <v>13</v>
          </cell>
          <cell r="AH18" t="str">
            <v>Stone Masonry Reservoir Tank, 30 cum</v>
          </cell>
          <cell r="AI18">
            <v>191.12886</v>
          </cell>
          <cell r="AJ18">
            <v>4.7782214999999999</v>
          </cell>
          <cell r="AK18">
            <v>9.1128631999999996</v>
          </cell>
          <cell r="AL18">
            <v>4.5564315999999998</v>
          </cell>
          <cell r="AM18">
            <v>4.925872</v>
          </cell>
          <cell r="AN18">
            <v>5.9110464</v>
          </cell>
          <cell r="AO18">
            <v>0.98517440000000001</v>
          </cell>
          <cell r="AP18">
            <v>5.4184592</v>
          </cell>
          <cell r="AQ18">
            <v>5.4184592</v>
          </cell>
          <cell r="AR18">
            <v>209.64712288000004</v>
          </cell>
          <cell r="AS18" t="str">
            <v>M.S. reinforcement of plain hot rolled m.s. rods to BS4449 for slab, use 10mm bars at 125 c.c. spacing</v>
          </cell>
          <cell r="AU18">
            <v>241.09419131200002</v>
          </cell>
          <cell r="AW18">
            <v>5.2411780720000012</v>
          </cell>
          <cell r="AX18">
            <v>1.2578827372800003</v>
          </cell>
          <cell r="AY18">
            <v>2.5157654745600007</v>
          </cell>
          <cell r="AZ18">
            <v>3.610211800000001</v>
          </cell>
          <cell r="BA18" t="str">
            <v>C20 reinforced concrete cement (standard mix in accordance to BS CP 114) for floor, thickness = 170mm</v>
          </cell>
          <cell r="BB18">
            <v>21.661270800000004</v>
          </cell>
          <cell r="BC18">
            <v>1.8051059000000005</v>
          </cell>
          <cell r="BD18">
            <v>3.610211800000001</v>
          </cell>
          <cell r="BE18">
            <v>3.9712329800000012</v>
          </cell>
          <cell r="BF18">
            <v>7.9424659600000025</v>
          </cell>
          <cell r="BG18">
            <v>12.315936600000002</v>
          </cell>
          <cell r="BH18" t="str">
            <v>Stone masonry works in (1:3) for walls, as per cross sectoin on drawing</v>
          </cell>
          <cell r="BI18">
            <v>21.552889050000005</v>
          </cell>
          <cell r="BJ18">
            <v>3.6947809800000004</v>
          </cell>
          <cell r="BK18">
            <v>13.547530260000004</v>
          </cell>
          <cell r="BL18">
            <v>0</v>
          </cell>
          <cell r="BM18">
            <v>31.036160232000007</v>
          </cell>
          <cell r="BN18">
            <v>31.036160232000007</v>
          </cell>
          <cell r="BO18">
            <v>2.6368572937500003</v>
          </cell>
          <cell r="BP18">
            <v>15.821143762500002</v>
          </cell>
          <cell r="BQ18">
            <v>1.3184286468750002</v>
          </cell>
          <cell r="BR18">
            <v>2.6368572937500003</v>
          </cell>
          <cell r="BS18">
            <v>2.9005430231250005</v>
          </cell>
          <cell r="BT18">
            <v>5.8010860462500009</v>
          </cell>
          <cell r="BU18">
            <v>88.715598727500009</v>
          </cell>
          <cell r="BV18" t="str">
            <v>M.S. reinforcement of plain hot rolled m.s. rods to BS4449 for slab, use 11 rings of 8mm bars and 4 rings of 10mm bars as per cross section on drawings</v>
          </cell>
          <cell r="BX18">
            <v>32.13710519</v>
          </cell>
          <cell r="BY18">
            <v>56.578493537500002</v>
          </cell>
          <cell r="BZ18">
            <v>2.2178899681875004</v>
          </cell>
          <cell r="CA18">
            <v>0.53229359236500007</v>
          </cell>
          <cell r="CB18">
            <v>1.0645871847300001</v>
          </cell>
          <cell r="CC18">
            <v>1</v>
          </cell>
          <cell r="CD18">
            <v>2</v>
          </cell>
          <cell r="CE18">
            <v>46.494200000000006</v>
          </cell>
          <cell r="CF18">
            <v>19.527564000000002</v>
          </cell>
          <cell r="CG18">
            <v>2.3247100000000005</v>
          </cell>
          <cell r="CH18">
            <v>1.1623550000000002</v>
          </cell>
          <cell r="CI18">
            <v>9.298840000000002</v>
          </cell>
          <cell r="CJ18">
            <v>18.597680000000004</v>
          </cell>
          <cell r="CK18">
            <v>46.494200000000006</v>
          </cell>
          <cell r="CL18">
            <v>2.3247100000000005</v>
          </cell>
          <cell r="CM18">
            <v>4.649420000000001</v>
          </cell>
          <cell r="CN18">
            <v>4.649420000000001</v>
          </cell>
          <cell r="CO18">
            <v>1</v>
          </cell>
          <cell r="CP18">
            <v>3.25</v>
          </cell>
          <cell r="CQ18">
            <v>0.25</v>
          </cell>
          <cell r="CR18">
            <v>1</v>
          </cell>
          <cell r="CS18">
            <v>1</v>
          </cell>
          <cell r="CT18">
            <v>12.566000000000001</v>
          </cell>
          <cell r="CU18">
            <v>12.566000000000001</v>
          </cell>
          <cell r="CV18">
            <v>25.132000000000001</v>
          </cell>
          <cell r="CW18">
            <v>62.830000000000005</v>
          </cell>
          <cell r="CX18">
            <v>12.566000000000001</v>
          </cell>
          <cell r="CY18">
            <v>3.1415000000000002</v>
          </cell>
          <cell r="CZ18">
            <v>6.2830000000000004</v>
          </cell>
          <cell r="DA18">
            <v>127.59588205714287</v>
          </cell>
          <cell r="DB18" t="str">
            <v>M.S. reinforcement of plain hot rolled m.s. rods to BS4449 for slab, use 10mm bars at 175 c.c. spacing</v>
          </cell>
          <cell r="DD18">
            <v>127.59588205714287</v>
          </cell>
          <cell r="DF18">
            <v>3.1898970514285718</v>
          </cell>
          <cell r="DG18">
            <v>0.76557529234285726</v>
          </cell>
          <cell r="DH18">
            <v>1.5311505846857145</v>
          </cell>
          <cell r="DI18">
            <v>1</v>
          </cell>
          <cell r="DJ18">
            <v>1</v>
          </cell>
          <cell r="DK18">
            <v>1.7160000000000002</v>
          </cell>
          <cell r="DL18">
            <v>0.25</v>
          </cell>
          <cell r="DM18">
            <v>2</v>
          </cell>
          <cell r="DN18">
            <v>1.25</v>
          </cell>
          <cell r="DO18">
            <v>0.25</v>
          </cell>
          <cell r="DP18">
            <v>1</v>
          </cell>
          <cell r="DQ18">
            <v>2</v>
          </cell>
          <cell r="DR18">
            <v>0.8</v>
          </cell>
          <cell r="DS18">
            <v>0.6</v>
          </cell>
          <cell r="DT18">
            <v>0.2</v>
          </cell>
          <cell r="DU18">
            <v>0.5</v>
          </cell>
          <cell r="DV18">
            <v>0.4</v>
          </cell>
          <cell r="DW18">
            <v>2.1714047999999999</v>
          </cell>
          <cell r="DX18" t="str">
            <v>C20 reinforced concrete cement (standard mix in accordance to BS CP 114) for slab, thickness = 120mm</v>
          </cell>
          <cell r="DY18">
            <v>13.0284288</v>
          </cell>
          <cell r="DZ18">
            <v>1.0857024</v>
          </cell>
          <cell r="EA18">
            <v>2.1714047999999999</v>
          </cell>
          <cell r="EB18">
            <v>2.3885452800000002</v>
          </cell>
          <cell r="EC18">
            <v>4.7770905600000004</v>
          </cell>
          <cell r="ED18">
            <v>67.856400000000008</v>
          </cell>
          <cell r="EE18" t="str">
            <v>Finishing exposed surfaces of tank</v>
          </cell>
          <cell r="EF18">
            <v>3.3928200000000004</v>
          </cell>
          <cell r="EG18">
            <v>0.33928200000000003</v>
          </cell>
          <cell r="EH18">
            <v>16.964100000000002</v>
          </cell>
          <cell r="EI18">
            <v>16.964100000000002</v>
          </cell>
          <cell r="EJ18">
            <v>1.82257264</v>
          </cell>
          <cell r="EK18">
            <v>2.0048299040000002</v>
          </cell>
          <cell r="EL18">
            <v>30.1584</v>
          </cell>
          <cell r="EM18">
            <v>38.4</v>
          </cell>
          <cell r="EN18">
            <v>0.38400000000000001</v>
          </cell>
          <cell r="EO18">
            <v>3.1680000000000001</v>
          </cell>
          <cell r="EP18">
            <v>30.1584</v>
          </cell>
          <cell r="EQ18">
            <v>10</v>
          </cell>
          <cell r="ER18">
            <v>0.37697999999999998</v>
          </cell>
          <cell r="ES18">
            <v>1.00528</v>
          </cell>
          <cell r="ET18">
            <v>1.00528</v>
          </cell>
          <cell r="EU18">
            <v>1.00528</v>
          </cell>
          <cell r="EV18">
            <v>2.0105599999999999</v>
          </cell>
          <cell r="EW18">
            <v>1</v>
          </cell>
        </row>
        <row r="19">
          <cell r="AG19">
            <v>14</v>
          </cell>
          <cell r="AH19" t="str">
            <v>Stone Masonry Reservoir Tank, 40 cum</v>
          </cell>
          <cell r="AI19">
            <v>203.57705375000003</v>
          </cell>
          <cell r="AJ19">
            <v>5.0894263437500014</v>
          </cell>
          <cell r="AK19">
            <v>11.105045425</v>
          </cell>
          <cell r="AL19">
            <v>5.5525227125000001</v>
          </cell>
          <cell r="AM19">
            <v>5.8447607499999998</v>
          </cell>
          <cell r="AN19">
            <v>7.0137128999999998</v>
          </cell>
          <cell r="AO19">
            <v>1.16895215</v>
          </cell>
          <cell r="AP19">
            <v>6.4292368250000003</v>
          </cell>
          <cell r="AQ19">
            <v>6.4292368250000003</v>
          </cell>
          <cell r="AR19">
            <v>314.87772847500003</v>
          </cell>
          <cell r="AS19" t="str">
            <v>M.S. reinforcement of plain hot rolled m.s. rods to BS4449 for slab, use 10mm bars at 100 c.c. spacing</v>
          </cell>
          <cell r="AU19">
            <v>362.10938774624998</v>
          </cell>
          <cell r="AW19">
            <v>7.871943211875001</v>
          </cell>
          <cell r="AX19">
            <v>1.8892663708500002</v>
          </cell>
          <cell r="AY19">
            <v>3.7785327417000003</v>
          </cell>
          <cell r="AZ19">
            <v>4.5930300750000006</v>
          </cell>
          <cell r="BA19" t="str">
            <v>C20 reinforced concrete cement (standard mix in accordance to BS CP 114) for floor, thickness = 180mm</v>
          </cell>
          <cell r="BB19">
            <v>27.558180450000002</v>
          </cell>
          <cell r="BC19">
            <v>2.2965150375000003</v>
          </cell>
          <cell r="BD19">
            <v>4.5930300750000006</v>
          </cell>
          <cell r="BE19">
            <v>5.0523330825000015</v>
          </cell>
          <cell r="BF19">
            <v>10.104666165000003</v>
          </cell>
          <cell r="BG19">
            <v>15.274051537500005</v>
          </cell>
          <cell r="BH19" t="str">
            <v>Stone masonry works in (1:3) for walls, as per cross sectoin on drawing</v>
          </cell>
          <cell r="BI19">
            <v>26.729590190625011</v>
          </cell>
          <cell r="BJ19">
            <v>4.5822154612500015</v>
          </cell>
          <cell r="BK19">
            <v>16.801456691250007</v>
          </cell>
          <cell r="BL19">
            <v>0</v>
          </cell>
          <cell r="BM19">
            <v>38.490609874500016</v>
          </cell>
          <cell r="BN19">
            <v>38.490609874500016</v>
          </cell>
          <cell r="BO19">
            <v>2.9549341687500004</v>
          </cell>
          <cell r="BP19">
            <v>17.729605012500002</v>
          </cell>
          <cell r="BQ19">
            <v>1.4774670843750002</v>
          </cell>
          <cell r="BR19">
            <v>2.9549341687500004</v>
          </cell>
          <cell r="BS19">
            <v>3.2504275856250007</v>
          </cell>
          <cell r="BT19">
            <v>6.5008551712500013</v>
          </cell>
          <cell r="BU19">
            <v>99.417118477499997</v>
          </cell>
          <cell r="BV19" t="str">
            <v>M.S. reinforcement of plain hot rolled m.s. rods to BS4449 for slab, use 11 rings of 8mm bars and 4 rings of 10mm bars as per cross section on drawings</v>
          </cell>
          <cell r="BX19">
            <v>36.013716189999997</v>
          </cell>
          <cell r="BY19">
            <v>63.403402287500001</v>
          </cell>
          <cell r="BZ19">
            <v>2.4854279619374999</v>
          </cell>
          <cell r="CA19">
            <v>0.59650271086499995</v>
          </cell>
          <cell r="CB19">
            <v>1.1930054217299999</v>
          </cell>
          <cell r="CC19">
            <v>1</v>
          </cell>
          <cell r="CD19">
            <v>2</v>
          </cell>
          <cell r="CE19">
            <v>54.073068750000004</v>
          </cell>
          <cell r="CF19">
            <v>22.710688875000002</v>
          </cell>
          <cell r="CG19">
            <v>2.7036534375000003</v>
          </cell>
          <cell r="CH19">
            <v>1.3518267187500002</v>
          </cell>
          <cell r="CI19">
            <v>10.814613750000001</v>
          </cell>
          <cell r="CJ19">
            <v>21.629227500000002</v>
          </cell>
          <cell r="CK19">
            <v>54.073068750000004</v>
          </cell>
          <cell r="CL19">
            <v>2.7036534375000003</v>
          </cell>
          <cell r="CM19">
            <v>5.4073068750000006</v>
          </cell>
          <cell r="CN19">
            <v>5.4073068750000006</v>
          </cell>
          <cell r="CO19">
            <v>1</v>
          </cell>
          <cell r="CP19">
            <v>3.25</v>
          </cell>
          <cell r="CQ19">
            <v>0.25</v>
          </cell>
          <cell r="CR19">
            <v>1</v>
          </cell>
          <cell r="CS19">
            <v>1</v>
          </cell>
          <cell r="CT19">
            <v>15.90384375</v>
          </cell>
          <cell r="CU19">
            <v>15.90384375</v>
          </cell>
          <cell r="CV19">
            <v>31.8076875</v>
          </cell>
          <cell r="CW19">
            <v>79.519218749999993</v>
          </cell>
          <cell r="CX19">
            <v>15.90384375</v>
          </cell>
          <cell r="CY19">
            <v>3.9759609375</v>
          </cell>
          <cell r="CZ19">
            <v>7.951921875</v>
          </cell>
          <cell r="DA19">
            <v>181.49000498333336</v>
          </cell>
          <cell r="DB19" t="str">
            <v>M.S. reinforcement of plain hot rolled m.s. rods to BS4449 for slab, use 10mm bars at 150 c.c. spacing</v>
          </cell>
          <cell r="DD19">
            <v>181.49000498333336</v>
          </cell>
          <cell r="DF19">
            <v>4.5372501245833341</v>
          </cell>
          <cell r="DG19">
            <v>1.0889400299000003</v>
          </cell>
          <cell r="DH19">
            <v>2.1778800598000005</v>
          </cell>
          <cell r="DI19">
            <v>2</v>
          </cell>
          <cell r="DJ19">
            <v>1</v>
          </cell>
          <cell r="DK19">
            <v>3.4320000000000004</v>
          </cell>
          <cell r="DL19">
            <v>0.5</v>
          </cell>
          <cell r="DM19">
            <v>4</v>
          </cell>
          <cell r="DN19">
            <v>2.5</v>
          </cell>
          <cell r="DO19">
            <v>0.5</v>
          </cell>
          <cell r="DP19">
            <v>2</v>
          </cell>
          <cell r="DQ19">
            <v>2</v>
          </cell>
          <cell r="DR19">
            <v>0.8</v>
          </cell>
          <cell r="DS19">
            <v>0.6</v>
          </cell>
          <cell r="DT19">
            <v>0.2</v>
          </cell>
          <cell r="DU19">
            <v>0.5</v>
          </cell>
          <cell r="DV19">
            <v>0.4</v>
          </cell>
          <cell r="DW19">
            <v>2.8679538875000001</v>
          </cell>
          <cell r="DX19" t="str">
            <v>C20 reinforced concrete cement (standard mix in accordance to BS CP 114) for slab, thickness = 130mm</v>
          </cell>
          <cell r="DY19">
            <v>17.207723325</v>
          </cell>
          <cell r="DZ19">
            <v>1.4339769437500001</v>
          </cell>
          <cell r="EA19">
            <v>2.8679538875000001</v>
          </cell>
          <cell r="EB19">
            <v>3.1547492762500005</v>
          </cell>
          <cell r="EC19">
            <v>6.3094985525000009</v>
          </cell>
          <cell r="ED19">
            <v>76.338450000000009</v>
          </cell>
          <cell r="EE19" t="str">
            <v>Finishing exposed surfaces of tank</v>
          </cell>
          <cell r="EF19">
            <v>3.8169225000000004</v>
          </cell>
          <cell r="EG19">
            <v>0.38169225000000007</v>
          </cell>
          <cell r="EH19">
            <v>19.084612500000002</v>
          </cell>
          <cell r="EI19">
            <v>19.084612500000002</v>
          </cell>
          <cell r="EJ19">
            <v>2.2210090849999999</v>
          </cell>
          <cell r="EK19">
            <v>2.4431099935000002</v>
          </cell>
          <cell r="EL19">
            <v>31.729150000000001</v>
          </cell>
          <cell r="EM19">
            <v>40.4</v>
          </cell>
          <cell r="EN19">
            <v>0.40399999999999997</v>
          </cell>
          <cell r="EO19">
            <v>3.3330000000000002</v>
          </cell>
          <cell r="EP19">
            <v>31.729150000000001</v>
          </cell>
          <cell r="EQ19">
            <v>11</v>
          </cell>
          <cell r="ER19">
            <v>0.39661437500000007</v>
          </cell>
          <cell r="ES19">
            <v>1.0576383333333335</v>
          </cell>
          <cell r="ET19">
            <v>1.0576383333333335</v>
          </cell>
          <cell r="EU19">
            <v>1.0576383333333335</v>
          </cell>
          <cell r="EV19">
            <v>2.1152766666666669</v>
          </cell>
          <cell r="EW19">
            <v>1</v>
          </cell>
        </row>
        <row r="20">
          <cell r="AG20">
            <v>15</v>
          </cell>
          <cell r="AH20" t="str">
            <v>Stone Masonry Reservoir Tank, 50 cum</v>
          </cell>
          <cell r="AI20">
            <v>216.41793500000006</v>
          </cell>
          <cell r="AJ20">
            <v>5.4104483750000014</v>
          </cell>
          <cell r="AK20">
            <v>13.684374</v>
          </cell>
          <cell r="AL20">
            <v>6.842187</v>
          </cell>
          <cell r="AM20">
            <v>6.842187</v>
          </cell>
          <cell r="AN20">
            <v>8.2106244000000004</v>
          </cell>
          <cell r="AO20">
            <v>1.3684374000000001</v>
          </cell>
          <cell r="AP20">
            <v>7.5264057000000006</v>
          </cell>
          <cell r="AQ20">
            <v>7.5264057000000006</v>
          </cell>
          <cell r="AR20">
            <v>372.54231710000005</v>
          </cell>
          <cell r="AS20" t="str">
            <v>M.S. reinforcement of plain hot rolled m.s. rods to BS4449 for slab, use 10mm bars at 100 c.c. spacing</v>
          </cell>
          <cell r="AU20">
            <v>428.42366466500005</v>
          </cell>
          <cell r="AW20">
            <v>9.3135579275000016</v>
          </cell>
          <cell r="AX20">
            <v>2.2352539026000002</v>
          </cell>
          <cell r="AY20">
            <v>4.4705078052000005</v>
          </cell>
          <cell r="AZ20">
            <v>6.0379630000000013</v>
          </cell>
          <cell r="BA20" t="str">
            <v>C20 reinforced concrete cement (standard mix in accordance to BS CP 114) for floor, thickness = 200mm</v>
          </cell>
          <cell r="BB20">
            <v>36.227778000000008</v>
          </cell>
          <cell r="BC20">
            <v>3.0189815000000007</v>
          </cell>
          <cell r="BD20">
            <v>6.0379630000000013</v>
          </cell>
          <cell r="BE20">
            <v>6.6417593000000021</v>
          </cell>
          <cell r="BF20">
            <v>13.283518600000004</v>
          </cell>
          <cell r="BG20">
            <v>18.893766375000002</v>
          </cell>
          <cell r="BH20" t="str">
            <v>Stone masonry works in (1:3) for walls, as per cross sectoin on drawing</v>
          </cell>
          <cell r="BI20">
            <v>33.064091156250001</v>
          </cell>
          <cell r="BJ20">
            <v>5.6681299125000004</v>
          </cell>
          <cell r="BK20">
            <v>20.783143012500005</v>
          </cell>
          <cell r="BL20">
            <v>0</v>
          </cell>
          <cell r="BM20">
            <v>47.612291265000003</v>
          </cell>
          <cell r="BN20">
            <v>47.612291265000003</v>
          </cell>
          <cell r="BO20">
            <v>3.3336223593749996</v>
          </cell>
          <cell r="BP20">
            <v>20.001734156249999</v>
          </cell>
          <cell r="BQ20">
            <v>1.6668111796874998</v>
          </cell>
          <cell r="BR20">
            <v>3.3336223593749996</v>
          </cell>
          <cell r="BS20">
            <v>3.6669845953125</v>
          </cell>
          <cell r="BT20">
            <v>7.333969190625</v>
          </cell>
          <cell r="BU20">
            <v>110.11863822749999</v>
          </cell>
          <cell r="BV20" t="str">
            <v>M.S. reinforcement of plain hot rolled m.s. rods to BS4449 for slab, use 11 rings of 8mm bars and 4 rings of 10mm bars as per cross section on drawings</v>
          </cell>
          <cell r="BX20">
            <v>39.890327189999994</v>
          </cell>
          <cell r="BY20">
            <v>70.228311037499992</v>
          </cell>
          <cell r="BZ20">
            <v>2.7529659556874999</v>
          </cell>
          <cell r="CA20">
            <v>0.66071182936499995</v>
          </cell>
          <cell r="CB20">
            <v>1.3214236587299999</v>
          </cell>
          <cell r="CC20">
            <v>1</v>
          </cell>
          <cell r="CD20">
            <v>2</v>
          </cell>
          <cell r="CE20">
            <v>62.830000000000013</v>
          </cell>
          <cell r="CF20">
            <v>26.388600000000004</v>
          </cell>
          <cell r="CG20">
            <v>3.1415000000000006</v>
          </cell>
          <cell r="CH20">
            <v>1.5707500000000003</v>
          </cell>
          <cell r="CI20">
            <v>12.566000000000003</v>
          </cell>
          <cell r="CJ20">
            <v>25.132000000000005</v>
          </cell>
          <cell r="CK20">
            <v>62.830000000000013</v>
          </cell>
          <cell r="CL20">
            <v>3.1415000000000006</v>
          </cell>
          <cell r="CM20">
            <v>6.2830000000000013</v>
          </cell>
          <cell r="CN20">
            <v>6.2830000000000013</v>
          </cell>
          <cell r="CO20">
            <v>1</v>
          </cell>
          <cell r="CP20">
            <v>3.25</v>
          </cell>
          <cell r="CQ20">
            <v>0.25</v>
          </cell>
          <cell r="CR20">
            <v>1</v>
          </cell>
          <cell r="CS20">
            <v>1</v>
          </cell>
          <cell r="CT20">
            <v>19.634375000000002</v>
          </cell>
          <cell r="CU20">
            <v>19.634375000000002</v>
          </cell>
          <cell r="CV20">
            <v>39.268750000000004</v>
          </cell>
          <cell r="CW20">
            <v>98.171875000000014</v>
          </cell>
          <cell r="CX20">
            <v>19.634375000000002</v>
          </cell>
          <cell r="CY20">
            <v>4.9085937500000005</v>
          </cell>
          <cell r="CZ20">
            <v>9.8171875000000011</v>
          </cell>
          <cell r="DA20">
            <v>217.34865673333337</v>
          </cell>
          <cell r="DB20" t="str">
            <v>M.S. reinforcement of plain hot rolled m.s. rods to BS4449 for slab, use 10mm bars at 150 c.c. spacing</v>
          </cell>
          <cell r="DD20">
            <v>217.34865673333337</v>
          </cell>
          <cell r="DF20">
            <v>5.4337164183333346</v>
          </cell>
          <cell r="DG20">
            <v>1.3040919404000002</v>
          </cell>
          <cell r="DH20">
            <v>2.6081838808000004</v>
          </cell>
          <cell r="DI20">
            <v>2</v>
          </cell>
          <cell r="DJ20">
            <v>1</v>
          </cell>
          <cell r="DK20">
            <v>3.4320000000000004</v>
          </cell>
          <cell r="DL20">
            <v>0.5</v>
          </cell>
          <cell r="DM20">
            <v>4</v>
          </cell>
          <cell r="DN20">
            <v>2.5</v>
          </cell>
          <cell r="DO20">
            <v>0.5</v>
          </cell>
          <cell r="DP20">
            <v>2</v>
          </cell>
          <cell r="DQ20">
            <v>2</v>
          </cell>
          <cell r="DR20">
            <v>0.8</v>
          </cell>
          <cell r="DS20">
            <v>0.6</v>
          </cell>
          <cell r="DT20">
            <v>0.2</v>
          </cell>
          <cell r="DU20">
            <v>0.5</v>
          </cell>
          <cell r="DV20">
            <v>0.4</v>
          </cell>
          <cell r="DW20">
            <v>3.6988021000000009</v>
          </cell>
          <cell r="DX20" t="str">
            <v>C20 reinforced concrete cement (standard mix in accordance to BS CP 114) for slab, thickness = 140mm</v>
          </cell>
          <cell r="DY20">
            <v>22.192812600000003</v>
          </cell>
          <cell r="DZ20">
            <v>1.8494010500000004</v>
          </cell>
          <cell r="EA20">
            <v>3.6988021000000009</v>
          </cell>
          <cell r="EB20">
            <v>4.0686823100000016</v>
          </cell>
          <cell r="EC20">
            <v>8.1373646200000032</v>
          </cell>
          <cell r="ED20">
            <v>86.391250000000014</v>
          </cell>
          <cell r="EE20" t="str">
            <v>Finishing exposed surfaces of tank</v>
          </cell>
          <cell r="EF20">
            <v>4.3195625000000009</v>
          </cell>
          <cell r="EG20">
            <v>0.4319562500000001</v>
          </cell>
          <cell r="EH20">
            <v>21.597812500000003</v>
          </cell>
          <cell r="EI20">
            <v>21.597812500000003</v>
          </cell>
          <cell r="EJ20">
            <v>2.7368748000000003</v>
          </cell>
          <cell r="EK20">
            <v>3.0105622800000007</v>
          </cell>
          <cell r="EL20">
            <v>33.299900000000001</v>
          </cell>
          <cell r="EM20">
            <v>42.4</v>
          </cell>
          <cell r="EN20">
            <v>0.42399999999999999</v>
          </cell>
          <cell r="EO20">
            <v>3.4980000000000002</v>
          </cell>
          <cell r="EP20">
            <v>33.299900000000001</v>
          </cell>
          <cell r="EQ20">
            <v>11</v>
          </cell>
          <cell r="ER20">
            <v>0.41624875</v>
          </cell>
          <cell r="ES20">
            <v>1.1099966666666667</v>
          </cell>
          <cell r="ET20">
            <v>1.1099966666666667</v>
          </cell>
          <cell r="EU20">
            <v>1.1099966666666667</v>
          </cell>
          <cell r="EV20">
            <v>2.2199933333333335</v>
          </cell>
          <cell r="EW20">
            <v>1</v>
          </cell>
        </row>
        <row r="21">
          <cell r="AG21">
            <v>16</v>
          </cell>
          <cell r="AH21" t="str">
            <v>Stone Masonry Reservoir Tank, 60 cum</v>
          </cell>
          <cell r="AI21">
            <v>229.65150375000005</v>
          </cell>
          <cell r="AJ21">
            <v>5.7412875937500019</v>
          </cell>
          <cell r="AK21">
            <v>16.232209037499999</v>
          </cell>
          <cell r="AL21">
            <v>8.1161045187499994</v>
          </cell>
          <cell r="AM21">
            <v>7.9181507499999997</v>
          </cell>
          <cell r="AN21">
            <v>9.5017809</v>
          </cell>
          <cell r="AO21">
            <v>1.5836301500000001</v>
          </cell>
          <cell r="AP21">
            <v>8.7099658250000012</v>
          </cell>
          <cell r="AQ21">
            <v>8.7099658250000012</v>
          </cell>
          <cell r="AR21">
            <v>500.90991312000006</v>
          </cell>
          <cell r="AS21" t="str">
            <v>M.S. reinforcement of plain hot rolled m.s. rods to BS4449 for slab, use 12mm bars at 125 c.c. spacing</v>
          </cell>
          <cell r="AT21">
            <v>576.04640008800004</v>
          </cell>
          <cell r="AW21">
            <v>12.522747828000002</v>
          </cell>
          <cell r="AX21">
            <v>3.0054594787200002</v>
          </cell>
          <cell r="AY21">
            <v>6.0109189574400004</v>
          </cell>
          <cell r="AZ21">
            <v>7.4036515875000006</v>
          </cell>
          <cell r="BA21" t="str">
            <v>C20 reinforced concrete cement (standard mix in accordance to BS CP 114) for floor, thickness = 210mm</v>
          </cell>
          <cell r="BB21">
            <v>44.421909525000004</v>
          </cell>
          <cell r="BC21">
            <v>3.7018257937500003</v>
          </cell>
          <cell r="BD21">
            <v>7.4036515875000006</v>
          </cell>
          <cell r="BE21">
            <v>8.144016746250001</v>
          </cell>
          <cell r="BF21">
            <v>16.288033492500002</v>
          </cell>
          <cell r="BG21">
            <v>22.144512037500004</v>
          </cell>
          <cell r="BH21" t="str">
            <v>Stone masonry works in (1:3) for walls, as per cross sectoin on drawing</v>
          </cell>
          <cell r="BI21">
            <v>38.752896065625009</v>
          </cell>
          <cell r="BJ21">
            <v>6.6433536112500011</v>
          </cell>
          <cell r="BK21">
            <v>24.358963241250006</v>
          </cell>
          <cell r="BL21">
            <v>0</v>
          </cell>
          <cell r="BM21">
            <v>55.804170334500007</v>
          </cell>
          <cell r="BN21">
            <v>55.804170334500007</v>
          </cell>
          <cell r="BO21">
            <v>3.59108791875</v>
          </cell>
          <cell r="BP21">
            <v>21.546527512499999</v>
          </cell>
          <cell r="BQ21">
            <v>1.795543959375</v>
          </cell>
          <cell r="BR21">
            <v>3.59108791875</v>
          </cell>
          <cell r="BS21">
            <v>3.9501967106250002</v>
          </cell>
          <cell r="BT21">
            <v>7.9003934212500004</v>
          </cell>
          <cell r="BU21">
            <v>120.8201579775</v>
          </cell>
          <cell r="BV21" t="str">
            <v>M.S. reinforcement of plain hot rolled m.s. rods to BS4449 for slab, use 11 rings of 8mm bars and 4 rings of 10mm bars as per cross section on drawings</v>
          </cell>
          <cell r="BX21">
            <v>43.766938189999998</v>
          </cell>
          <cell r="BY21">
            <v>77.053219787499998</v>
          </cell>
          <cell r="BZ21">
            <v>3.0205039494375003</v>
          </cell>
          <cell r="CA21">
            <v>0.72492094786500005</v>
          </cell>
          <cell r="CB21">
            <v>1.4498418957300001</v>
          </cell>
          <cell r="CC21">
            <v>1</v>
          </cell>
          <cell r="CD21">
            <v>2</v>
          </cell>
          <cell r="CE21">
            <v>70.408868750000011</v>
          </cell>
          <cell r="CF21">
            <v>29.571724875000005</v>
          </cell>
          <cell r="CG21">
            <v>3.5204434375000009</v>
          </cell>
          <cell r="CH21">
            <v>1.7602217187500004</v>
          </cell>
          <cell r="CI21">
            <v>14.081773750000004</v>
          </cell>
          <cell r="CJ21">
            <v>28.163547500000007</v>
          </cell>
          <cell r="CK21">
            <v>70.408868750000011</v>
          </cell>
          <cell r="CL21">
            <v>3.5204434375000009</v>
          </cell>
          <cell r="CM21">
            <v>7.0408868750000018</v>
          </cell>
          <cell r="CN21">
            <v>7.0408868750000018</v>
          </cell>
          <cell r="CO21">
            <v>1</v>
          </cell>
          <cell r="CP21">
            <v>3.25</v>
          </cell>
          <cell r="CQ21">
            <v>0.25</v>
          </cell>
          <cell r="CR21">
            <v>1</v>
          </cell>
          <cell r="CS21">
            <v>1</v>
          </cell>
          <cell r="CT21">
            <v>23.757593750000002</v>
          </cell>
          <cell r="CU21">
            <v>23.757593750000002</v>
          </cell>
          <cell r="CV21">
            <v>47.515187500000003</v>
          </cell>
          <cell r="CW21">
            <v>118.78796875</v>
          </cell>
          <cell r="CX21">
            <v>23.757593750000002</v>
          </cell>
          <cell r="CY21">
            <v>5.9393984375000004</v>
          </cell>
          <cell r="CZ21">
            <v>11.878796875000001</v>
          </cell>
          <cell r="DA21">
            <v>316.34653680000002</v>
          </cell>
          <cell r="DB21" t="str">
            <v>M.S. reinforcement of plain hot rolled m.s. rods to BS4449 for slab, use 12mm bars at 175 c.c. spacing</v>
          </cell>
          <cell r="DC21">
            <v>316.34653680000002</v>
          </cell>
          <cell r="DF21">
            <v>7.9086634200000008</v>
          </cell>
          <cell r="DG21">
            <v>1.8980792208000001</v>
          </cell>
          <cell r="DH21">
            <v>3.7961584416000003</v>
          </cell>
          <cell r="DI21">
            <v>2</v>
          </cell>
          <cell r="DJ21">
            <v>1</v>
          </cell>
          <cell r="DK21">
            <v>3.4320000000000004</v>
          </cell>
          <cell r="DL21">
            <v>0.5</v>
          </cell>
          <cell r="DM21">
            <v>4</v>
          </cell>
          <cell r="DN21">
            <v>2.5</v>
          </cell>
          <cell r="DO21">
            <v>0.5</v>
          </cell>
          <cell r="DP21">
            <v>2</v>
          </cell>
          <cell r="DQ21">
            <v>2</v>
          </cell>
          <cell r="DR21">
            <v>0.8</v>
          </cell>
          <cell r="DS21">
            <v>0.6</v>
          </cell>
          <cell r="DT21">
            <v>0.2</v>
          </cell>
          <cell r="DU21">
            <v>0.5</v>
          </cell>
          <cell r="DV21">
            <v>0.4</v>
          </cell>
          <cell r="DW21">
            <v>4.6757300624999996</v>
          </cell>
          <cell r="DX21" t="str">
            <v>C20 reinforced concrete cement (standard mix in accordance to BS CP 114) for slab, thickness = 150mm</v>
          </cell>
          <cell r="DY21">
            <v>28.054380374999997</v>
          </cell>
          <cell r="DZ21">
            <v>2.3378650312499998</v>
          </cell>
          <cell r="EA21">
            <v>4.6757300624999996</v>
          </cell>
          <cell r="EB21">
            <v>5.1433030687499999</v>
          </cell>
          <cell r="EC21">
            <v>10.2866061375</v>
          </cell>
          <cell r="ED21">
            <v>93.302550000000011</v>
          </cell>
          <cell r="EE21" t="str">
            <v>Finishing exposed surfaces of tank</v>
          </cell>
          <cell r="EF21">
            <v>4.6651275000000005</v>
          </cell>
          <cell r="EG21">
            <v>0.46651275000000009</v>
          </cell>
          <cell r="EH21">
            <v>23.325637500000003</v>
          </cell>
          <cell r="EI21">
            <v>23.325637500000003</v>
          </cell>
          <cell r="EJ21">
            <v>3.2464418075000001</v>
          </cell>
          <cell r="EK21">
            <v>3.5710859882500006</v>
          </cell>
          <cell r="EL21">
            <v>34.870649999999998</v>
          </cell>
          <cell r="EM21">
            <v>44.399999999999991</v>
          </cell>
          <cell r="EN21">
            <v>0.44399999999999995</v>
          </cell>
          <cell r="EO21">
            <v>3.6629999999999994</v>
          </cell>
          <cell r="EP21">
            <v>34.870649999999998</v>
          </cell>
          <cell r="EQ21">
            <v>12</v>
          </cell>
          <cell r="ER21">
            <v>0.43588312499999998</v>
          </cell>
          <cell r="ES21">
            <v>1.162355</v>
          </cell>
          <cell r="ET21">
            <v>1.162355</v>
          </cell>
          <cell r="EU21">
            <v>1.162355</v>
          </cell>
          <cell r="EV21">
            <v>2.3247100000000001</v>
          </cell>
          <cell r="EW21">
            <v>1</v>
          </cell>
        </row>
        <row r="22">
          <cell r="AG22">
            <v>17</v>
          </cell>
          <cell r="AH22" t="str">
            <v>Stone Masonry Reservoir Tank, 80 cum</v>
          </cell>
          <cell r="AI22">
            <v>243.27776000000006</v>
          </cell>
          <cell r="AJ22">
            <v>6.0819440000000018</v>
          </cell>
          <cell r="AK22">
            <v>19.506201800000003</v>
          </cell>
          <cell r="AL22">
            <v>9.7531009000000015</v>
          </cell>
          <cell r="AM22">
            <v>9.0726520000000015</v>
          </cell>
          <cell r="AN22">
            <v>10.887182400000002</v>
          </cell>
          <cell r="AO22">
            <v>1.8145304000000004</v>
          </cell>
          <cell r="AP22">
            <v>9.9799172000000027</v>
          </cell>
          <cell r="AQ22">
            <v>9.9799172000000027</v>
          </cell>
          <cell r="AR22">
            <v>723.07779840000012</v>
          </cell>
          <cell r="AS22" t="str">
            <v>M.S. reinforcement of plain hot rolled m.s. rods to BS4449 for slab, use 12mm bars at 100 c.c. spacing</v>
          </cell>
          <cell r="AT22">
            <v>831.53946816000007</v>
          </cell>
          <cell r="AW22">
            <v>18.076944960000002</v>
          </cell>
          <cell r="AX22">
            <v>4.3384667904000009</v>
          </cell>
          <cell r="AY22">
            <v>8.6769335808000019</v>
          </cell>
          <cell r="AZ22">
            <v>9.3641832000000012</v>
          </cell>
          <cell r="BA22" t="str">
            <v>C20 reinforced concrete cement (standard mix in accordance to BS CP 114) for floor, thickness = 230mm</v>
          </cell>
          <cell r="BB22">
            <v>56.18509920000001</v>
          </cell>
          <cell r="BC22">
            <v>4.6820916000000006</v>
          </cell>
          <cell r="BD22">
            <v>9.3641832000000012</v>
          </cell>
          <cell r="BE22">
            <v>10.300601520000003</v>
          </cell>
          <cell r="BF22">
            <v>20.601203040000005</v>
          </cell>
          <cell r="BG22">
            <v>28.952064000000007</v>
          </cell>
          <cell r="BH22" t="str">
            <v>Stone masonry works in (1:3) for walls, as per cross sectoin on drawing</v>
          </cell>
          <cell r="BI22">
            <v>50.666112000000012</v>
          </cell>
          <cell r="BJ22">
            <v>8.6856192000000014</v>
          </cell>
          <cell r="BK22">
            <v>31.84727040000001</v>
          </cell>
          <cell r="BL22">
            <v>0</v>
          </cell>
          <cell r="BM22">
            <v>72.959201280000016</v>
          </cell>
          <cell r="BN22">
            <v>72.959201280000016</v>
          </cell>
          <cell r="BO22">
            <v>4.343516437499999</v>
          </cell>
          <cell r="BP22">
            <v>26.061098624999993</v>
          </cell>
          <cell r="BQ22">
            <v>2.1717582187499995</v>
          </cell>
          <cell r="BR22">
            <v>4.343516437499999</v>
          </cell>
          <cell r="BS22">
            <v>4.7778680812499994</v>
          </cell>
          <cell r="BT22">
            <v>9.5557361624999988</v>
          </cell>
          <cell r="BU22">
            <v>167.25433962</v>
          </cell>
          <cell r="BV22" t="str">
            <v>M.S. reinforcement of plain hot rolled m.s. rods to BS4449 for slab, use 11 rings of 8mm bars and 8 rings of 10mm bars as per cross section on drawings</v>
          </cell>
          <cell r="BX22">
            <v>95.287098379999989</v>
          </cell>
          <cell r="BY22">
            <v>83.878128537500004</v>
          </cell>
          <cell r="BZ22">
            <v>4.1813584905000001</v>
          </cell>
          <cell r="CA22">
            <v>1.0035260377199999</v>
          </cell>
          <cell r="CB22">
            <v>2.0070520754399999</v>
          </cell>
          <cell r="CC22">
            <v>1</v>
          </cell>
          <cell r="CD22">
            <v>2</v>
          </cell>
          <cell r="CE22">
            <v>84.820499999999996</v>
          </cell>
          <cell r="CF22">
            <v>35.624609999999997</v>
          </cell>
          <cell r="CG22">
            <v>4.2410249999999996</v>
          </cell>
          <cell r="CH22">
            <v>2.1205124999999998</v>
          </cell>
          <cell r="CI22">
            <v>16.964099999999998</v>
          </cell>
          <cell r="CJ22">
            <v>33.928199999999997</v>
          </cell>
          <cell r="CK22">
            <v>84.820499999999996</v>
          </cell>
          <cell r="CL22">
            <v>4.2410249999999996</v>
          </cell>
          <cell r="CM22">
            <v>8.4820499999999992</v>
          </cell>
          <cell r="CN22">
            <v>8.4820499999999992</v>
          </cell>
          <cell r="CO22">
            <v>1</v>
          </cell>
          <cell r="CP22">
            <v>3.25</v>
          </cell>
          <cell r="CQ22">
            <v>0.25</v>
          </cell>
          <cell r="CR22">
            <v>1</v>
          </cell>
          <cell r="CS22">
            <v>1</v>
          </cell>
          <cell r="CT22">
            <v>28.273500000000002</v>
          </cell>
          <cell r="CU22">
            <v>28.273500000000002</v>
          </cell>
          <cell r="CV22">
            <v>56.547000000000004</v>
          </cell>
          <cell r="CW22">
            <v>141.36750000000001</v>
          </cell>
          <cell r="CX22">
            <v>28.273500000000002</v>
          </cell>
          <cell r="CY22">
            <v>7.0683750000000005</v>
          </cell>
          <cell r="CZ22">
            <v>14.136750000000001</v>
          </cell>
          <cell r="DA22">
            <v>429.97836159999997</v>
          </cell>
          <cell r="DB22" t="str">
            <v>M.S. reinforcement of plain hot rolled m.s. rods to BS4449 for slab, use 12mm bars at 150 c.c. spacing</v>
          </cell>
          <cell r="DC22">
            <v>429.97836159999997</v>
          </cell>
          <cell r="DF22">
            <v>10.74945904</v>
          </cell>
          <cell r="DG22">
            <v>2.5798701695999999</v>
          </cell>
          <cell r="DH22">
            <v>5.1597403391999999</v>
          </cell>
          <cell r="DI22">
            <v>2</v>
          </cell>
          <cell r="DJ22">
            <v>1</v>
          </cell>
          <cell r="DK22">
            <v>3.4320000000000004</v>
          </cell>
          <cell r="DL22">
            <v>0.5</v>
          </cell>
          <cell r="DM22">
            <v>4</v>
          </cell>
          <cell r="DN22">
            <v>2.5</v>
          </cell>
          <cell r="DO22">
            <v>0.5</v>
          </cell>
          <cell r="DP22">
            <v>2</v>
          </cell>
          <cell r="DQ22">
            <v>2</v>
          </cell>
          <cell r="DR22">
            <v>0.8</v>
          </cell>
          <cell r="DS22">
            <v>0.6</v>
          </cell>
          <cell r="DT22">
            <v>0.2</v>
          </cell>
          <cell r="DU22">
            <v>0.5</v>
          </cell>
          <cell r="DV22">
            <v>0.4</v>
          </cell>
          <cell r="DW22">
            <v>6.1736757999999998</v>
          </cell>
          <cell r="DX22" t="str">
            <v>C20 reinforced concrete cement (standard mix in accordance to BS CP 114) for slab, thickness = 170mm</v>
          </cell>
          <cell r="DY22">
            <v>37.042054800000003</v>
          </cell>
          <cell r="DZ22">
            <v>3.0868378999999999</v>
          </cell>
          <cell r="EA22">
            <v>6.1736757999999998</v>
          </cell>
          <cell r="EB22">
            <v>6.7910433800000005</v>
          </cell>
          <cell r="EC22">
            <v>13.582086760000001</v>
          </cell>
          <cell r="ED22">
            <v>113.09399999999999</v>
          </cell>
          <cell r="EE22" t="str">
            <v>Finishing exposed surfaces of tank</v>
          </cell>
          <cell r="EF22">
            <v>5.6547000000000001</v>
          </cell>
          <cell r="EG22">
            <v>0.56547000000000003</v>
          </cell>
          <cell r="EH22">
            <v>28.273499999999999</v>
          </cell>
          <cell r="EI22">
            <v>28.273499999999999</v>
          </cell>
          <cell r="EJ22">
            <v>3.901240360000001</v>
          </cell>
          <cell r="EK22">
            <v>4.2913643960000014</v>
          </cell>
          <cell r="EL22">
            <v>36.441400000000002</v>
          </cell>
          <cell r="EM22">
            <v>46.4</v>
          </cell>
          <cell r="EN22">
            <v>0.46399999999999997</v>
          </cell>
          <cell r="EO22">
            <v>3.8279999999999998</v>
          </cell>
          <cell r="EP22">
            <v>36.441400000000002</v>
          </cell>
          <cell r="EQ22">
            <v>12</v>
          </cell>
          <cell r="ER22">
            <v>0.45551750000000002</v>
          </cell>
          <cell r="ES22">
            <v>1.2147133333333333</v>
          </cell>
          <cell r="ET22">
            <v>1.2147133333333333</v>
          </cell>
          <cell r="EU22">
            <v>1.2147133333333333</v>
          </cell>
          <cell r="EV22">
            <v>2.4294266666666666</v>
          </cell>
          <cell r="EW22">
            <v>1</v>
          </cell>
        </row>
        <row r="23">
          <cell r="AG23">
            <v>18</v>
          </cell>
          <cell r="AH23" t="str">
            <v>Stone Masonry Reservoir Tank, 100 cum</v>
          </cell>
          <cell r="AI23">
            <v>257.29670375000006</v>
          </cell>
          <cell r="AJ23">
            <v>6.4324175937500021</v>
          </cell>
          <cell r="AK23">
            <v>22.672519650000002</v>
          </cell>
          <cell r="AL23">
            <v>11.336259825000001</v>
          </cell>
          <cell r="AM23">
            <v>10.305690750000002</v>
          </cell>
          <cell r="AN23">
            <v>12.366828900000002</v>
          </cell>
          <cell r="AO23">
            <v>2.0611381500000006</v>
          </cell>
          <cell r="AP23">
            <v>11.336259825000003</v>
          </cell>
          <cell r="AQ23">
            <v>11.336259825000003</v>
          </cell>
          <cell r="AR23">
            <v>826.99233540000012</v>
          </cell>
          <cell r="AS23" t="str">
            <v>M.S. reinforcement of plain hot rolled m.s. rods to BS4449 for slab, use 12mm bars at 100 c.c. spacing</v>
          </cell>
          <cell r="AT23">
            <v>951.04118571000004</v>
          </cell>
          <cell r="AW23">
            <v>20.674808385000006</v>
          </cell>
          <cell r="AX23">
            <v>4.9619540124000006</v>
          </cell>
          <cell r="AY23">
            <v>9.9239080248000011</v>
          </cell>
          <cell r="AZ23">
            <v>11.175572100000002</v>
          </cell>
          <cell r="BA23" t="str">
            <v>C20 reinforced concrete cement (standard mix in accordance to BS CP 114) for floor, thickness = 240mm</v>
          </cell>
          <cell r="BB23">
            <v>67.053432600000008</v>
          </cell>
          <cell r="BC23">
            <v>5.5877860500000009</v>
          </cell>
          <cell r="BD23">
            <v>11.175572100000002</v>
          </cell>
          <cell r="BE23">
            <v>12.293129310000003</v>
          </cell>
          <cell r="BF23">
            <v>24.586258620000006</v>
          </cell>
          <cell r="BG23">
            <v>35.896035600000005</v>
          </cell>
          <cell r="BH23" t="str">
            <v>Stone masonry works in (1:3) for walls, as per cross sectoin on drawing</v>
          </cell>
          <cell r="BI23">
            <v>62.818062300000008</v>
          </cell>
          <cell r="BJ23">
            <v>10.768810680000001</v>
          </cell>
          <cell r="BK23">
            <v>39.485639160000005</v>
          </cell>
          <cell r="BL23">
            <v>0</v>
          </cell>
          <cell r="BM23">
            <v>90.45800971200002</v>
          </cell>
          <cell r="BN23">
            <v>90.45800971200002</v>
          </cell>
          <cell r="BO23">
            <v>5.0100641999999995</v>
          </cell>
          <cell r="BP23">
            <v>30.060385199999999</v>
          </cell>
          <cell r="BQ23">
            <v>2.5050320999999998</v>
          </cell>
          <cell r="BR23">
            <v>5.0100641999999995</v>
          </cell>
          <cell r="BS23">
            <v>5.5110706199999999</v>
          </cell>
          <cell r="BT23">
            <v>11.02214124</v>
          </cell>
          <cell r="BU23">
            <v>207.64628582249998</v>
          </cell>
          <cell r="BV23" t="str">
            <v>M.S. reinforcement of plain hot rolled m.s. rods to BS4449 for slab, use 8 rings of 8mm bars and 11 rings of 10mm bars as per cross section on drawings</v>
          </cell>
          <cell r="BX23">
            <v>141.68044052249999</v>
          </cell>
          <cell r="BY23">
            <v>65.965845299999998</v>
          </cell>
          <cell r="BZ23">
            <v>5.1911571455624994</v>
          </cell>
          <cell r="CA23">
            <v>1.245877714935</v>
          </cell>
          <cell r="CB23">
            <v>2.49175542987</v>
          </cell>
          <cell r="CC23">
            <v>1</v>
          </cell>
          <cell r="CD23">
            <v>2</v>
          </cell>
          <cell r="CE23">
            <v>98.525293750000003</v>
          </cell>
          <cell r="CF23">
            <v>41.380623374999999</v>
          </cell>
          <cell r="CG23">
            <v>4.9262646875000007</v>
          </cell>
          <cell r="CH23">
            <v>2.4631323437500003</v>
          </cell>
          <cell r="CI23">
            <v>19.705058750000003</v>
          </cell>
          <cell r="CJ23">
            <v>39.410117500000005</v>
          </cell>
          <cell r="CK23">
            <v>98.525293750000003</v>
          </cell>
          <cell r="CL23">
            <v>4.9262646875000007</v>
          </cell>
          <cell r="CM23">
            <v>9.8525293750000014</v>
          </cell>
          <cell r="CN23">
            <v>9.8525293750000014</v>
          </cell>
          <cell r="CO23">
            <v>1</v>
          </cell>
          <cell r="CP23">
            <v>3.25</v>
          </cell>
          <cell r="CQ23">
            <v>0.25</v>
          </cell>
          <cell r="CR23">
            <v>1</v>
          </cell>
          <cell r="CS23">
            <v>1</v>
          </cell>
          <cell r="CT23">
            <v>33.18209375</v>
          </cell>
          <cell r="CU23">
            <v>33.18209375</v>
          </cell>
          <cell r="CV23">
            <v>66.3641875</v>
          </cell>
          <cell r="CW23">
            <v>165.91046875000001</v>
          </cell>
          <cell r="CX23">
            <v>33.18209375</v>
          </cell>
          <cell r="CY23">
            <v>8.2955234375</v>
          </cell>
          <cell r="CZ23">
            <v>16.591046875</v>
          </cell>
          <cell r="DA23">
            <v>594.64222032000009</v>
          </cell>
          <cell r="DB23" t="str">
            <v>M.S. reinforcement of plain hot rolled m.s. rods to BS4449 for slab, use 12mm bars at 125 c.c. spacing</v>
          </cell>
          <cell r="DC23">
            <v>594.64222032000009</v>
          </cell>
          <cell r="DF23">
            <v>14.866055508000002</v>
          </cell>
          <cell r="DG23">
            <v>3.5678533219200008</v>
          </cell>
          <cell r="DH23">
            <v>7.1357066438400016</v>
          </cell>
          <cell r="DI23">
            <v>2</v>
          </cell>
          <cell r="DJ23">
            <v>1</v>
          </cell>
          <cell r="DK23">
            <v>3.4320000000000004</v>
          </cell>
          <cell r="DL23">
            <v>0.5</v>
          </cell>
          <cell r="DM23">
            <v>4</v>
          </cell>
          <cell r="DN23">
            <v>2.5</v>
          </cell>
          <cell r="DO23">
            <v>0.5</v>
          </cell>
          <cell r="DP23">
            <v>2</v>
          </cell>
          <cell r="DQ23">
            <v>2</v>
          </cell>
          <cell r="DR23">
            <v>0.8</v>
          </cell>
          <cell r="DS23">
            <v>0.6</v>
          </cell>
          <cell r="DT23">
            <v>0.2</v>
          </cell>
          <cell r="DU23">
            <v>0.5</v>
          </cell>
          <cell r="DV23">
            <v>0.4</v>
          </cell>
          <cell r="DW23">
            <v>7.533474075</v>
          </cell>
          <cell r="DX23" t="str">
            <v>C20 reinforced concrete cement (standard mix in accordance to BS CP 114) for slab, thickness = 180mm</v>
          </cell>
          <cell r="DY23">
            <v>45.200844449999998</v>
          </cell>
          <cell r="DZ23">
            <v>3.7667370375</v>
          </cell>
          <cell r="EA23">
            <v>7.533474075</v>
          </cell>
          <cell r="EB23">
            <v>8.2868214825000006</v>
          </cell>
          <cell r="EC23">
            <v>16.573642965000001</v>
          </cell>
          <cell r="ED23">
            <v>130.68640000000002</v>
          </cell>
          <cell r="EE23" t="str">
            <v>Finishing exposed surfaces of tank</v>
          </cell>
          <cell r="EF23">
            <v>6.534320000000001</v>
          </cell>
          <cell r="EG23">
            <v>0.65343200000000012</v>
          </cell>
          <cell r="EH23">
            <v>32.671600000000005</v>
          </cell>
          <cell r="EI23">
            <v>32.671600000000005</v>
          </cell>
          <cell r="EJ23">
            <v>4.5345039300000005</v>
          </cell>
          <cell r="EK23">
            <v>4.9879543230000012</v>
          </cell>
          <cell r="EL23">
            <v>38.012149999999998</v>
          </cell>
          <cell r="EM23">
            <v>48.4</v>
          </cell>
          <cell r="EN23">
            <v>0.48399999999999999</v>
          </cell>
          <cell r="EO23">
            <v>3.9929999999999999</v>
          </cell>
          <cell r="EP23">
            <v>38.012149999999998</v>
          </cell>
          <cell r="EQ23">
            <v>13</v>
          </cell>
          <cell r="ER23">
            <v>0.475151875</v>
          </cell>
          <cell r="ES23">
            <v>1.2670716666666666</v>
          </cell>
          <cell r="ET23">
            <v>1.2670716666666666</v>
          </cell>
          <cell r="EU23">
            <v>1.2670716666666666</v>
          </cell>
          <cell r="EV23">
            <v>2.5341433333333332</v>
          </cell>
          <cell r="EW23">
            <v>1</v>
          </cell>
        </row>
      </sheetData>
      <sheetData sheetId="2" refreshError="1"/>
      <sheetData sheetId="3" refreshError="1">
        <row r="4">
          <cell r="A4">
            <v>1.01</v>
          </cell>
          <cell r="B4" t="str">
            <v>HDPE PIPE 110mm PN6</v>
          </cell>
          <cell r="C4" t="str">
            <v>rm</v>
          </cell>
          <cell r="D4">
            <v>11215</v>
          </cell>
          <cell r="E4">
            <v>5.2519999999999998</v>
          </cell>
          <cell r="F4">
            <v>5.2000000000000005E-2</v>
          </cell>
          <cell r="G4">
            <v>5.2</v>
          </cell>
        </row>
        <row r="5">
          <cell r="A5">
            <v>1.02</v>
          </cell>
          <cell r="B5" t="str">
            <v>HDPE PIPE 90mm PN6</v>
          </cell>
          <cell r="C5" t="str">
            <v>rm</v>
          </cell>
          <cell r="D5">
            <v>7270</v>
          </cell>
          <cell r="E5">
            <v>3.5016700000000003</v>
          </cell>
          <cell r="F5">
            <v>3.4669999999999999E-2</v>
          </cell>
          <cell r="G5">
            <v>3.4670000000000001</v>
          </cell>
        </row>
        <row r="6">
          <cell r="A6">
            <v>1.03</v>
          </cell>
          <cell r="B6" t="str">
            <v>HDPE PIPE 75mm PN6</v>
          </cell>
          <cell r="C6" t="str">
            <v>rm</v>
          </cell>
          <cell r="D6">
            <v>5590</v>
          </cell>
          <cell r="E6">
            <v>2.5583299999999998</v>
          </cell>
          <cell r="F6">
            <v>2.5329999999999998E-2</v>
          </cell>
          <cell r="G6">
            <v>2.5329999999999999</v>
          </cell>
        </row>
        <row r="7">
          <cell r="A7">
            <v>1.04</v>
          </cell>
          <cell r="B7" t="str">
            <v>HDPE PIPE 63mm PN6</v>
          </cell>
          <cell r="C7" t="str">
            <v>rm</v>
          </cell>
          <cell r="D7">
            <v>3900</v>
          </cell>
          <cell r="E7">
            <v>1.7503300000000002</v>
          </cell>
          <cell r="F7">
            <v>1.7330000000000002E-2</v>
          </cell>
          <cell r="G7">
            <v>1.7330000000000001</v>
          </cell>
        </row>
        <row r="8">
          <cell r="A8">
            <v>1.05</v>
          </cell>
          <cell r="B8" t="str">
            <v>HDPE PIPE 50mm PN6</v>
          </cell>
          <cell r="C8" t="str">
            <v>rm</v>
          </cell>
          <cell r="D8">
            <v>2690</v>
          </cell>
          <cell r="E8">
            <v>1.1443300000000001</v>
          </cell>
          <cell r="F8">
            <v>1.133E-2</v>
          </cell>
          <cell r="G8">
            <v>1.133</v>
          </cell>
        </row>
        <row r="9">
          <cell r="A9">
            <v>1.06</v>
          </cell>
          <cell r="B9" t="str">
            <v>HDPE PIPE 40mm PN6</v>
          </cell>
          <cell r="C9" t="str">
            <v>rm</v>
          </cell>
          <cell r="D9">
            <v>1680</v>
          </cell>
          <cell r="E9">
            <v>0.80800000000000005</v>
          </cell>
          <cell r="F9">
            <v>8.0000000000000002E-3</v>
          </cell>
          <cell r="G9">
            <v>0.8</v>
          </cell>
        </row>
        <row r="10">
          <cell r="A10">
            <v>1.07</v>
          </cell>
          <cell r="B10" t="str">
            <v>HDPE PIPE 32mm PN6</v>
          </cell>
          <cell r="C10" t="str">
            <v>rm</v>
          </cell>
          <cell r="D10">
            <v>1135</v>
          </cell>
          <cell r="E10">
            <v>0.53832999999999998</v>
          </cell>
          <cell r="F10">
            <v>5.3300000000000005E-3</v>
          </cell>
          <cell r="G10">
            <v>0.53300000000000003</v>
          </cell>
        </row>
        <row r="11">
          <cell r="A11">
            <v>1.08</v>
          </cell>
          <cell r="B11" t="str">
            <v>HDPE PIPE 110mm PN10</v>
          </cell>
          <cell r="C11" t="str">
            <v>rm</v>
          </cell>
          <cell r="D11">
            <v>17350</v>
          </cell>
          <cell r="E11">
            <v>8.08</v>
          </cell>
          <cell r="F11">
            <v>0.08</v>
          </cell>
          <cell r="G11">
            <v>8</v>
          </cell>
        </row>
        <row r="12">
          <cell r="A12">
            <v>1.0900000000000001</v>
          </cell>
          <cell r="B12" t="str">
            <v>HDPE PIPE 90mm PN10</v>
          </cell>
          <cell r="C12" t="str">
            <v>rm</v>
          </cell>
          <cell r="D12">
            <v>11636</v>
          </cell>
          <cell r="E12">
            <v>5.1176700000000004</v>
          </cell>
          <cell r="F12">
            <v>5.067E-2</v>
          </cell>
          <cell r="G12">
            <v>5.0670000000000002</v>
          </cell>
        </row>
        <row r="13">
          <cell r="A13">
            <v>1.1000000000000001</v>
          </cell>
          <cell r="B13" t="str">
            <v>HDPE PIPE 75mm PN10</v>
          </cell>
          <cell r="C13" t="str">
            <v>rm</v>
          </cell>
          <cell r="D13">
            <v>7855</v>
          </cell>
          <cell r="E13">
            <v>3.77033</v>
          </cell>
          <cell r="F13">
            <v>3.7330000000000002E-2</v>
          </cell>
          <cell r="G13">
            <v>3.7330000000000001</v>
          </cell>
        </row>
        <row r="14">
          <cell r="A14">
            <v>1.1100000000000001</v>
          </cell>
          <cell r="B14" t="str">
            <v>HDPE PIPE 63mm PN10</v>
          </cell>
          <cell r="C14" t="str">
            <v>rm</v>
          </cell>
          <cell r="D14">
            <v>5590</v>
          </cell>
          <cell r="E14">
            <v>2.6259999999999999</v>
          </cell>
          <cell r="F14">
            <v>2.6000000000000002E-2</v>
          </cell>
          <cell r="G14">
            <v>2.6</v>
          </cell>
        </row>
        <row r="15">
          <cell r="A15">
            <v>1.1200000000000001</v>
          </cell>
          <cell r="B15" t="str">
            <v>HDPE PIPE 50mm PN10</v>
          </cell>
          <cell r="C15" t="str">
            <v>rm</v>
          </cell>
          <cell r="D15">
            <v>3825</v>
          </cell>
          <cell r="E15">
            <v>1.7503300000000002</v>
          </cell>
          <cell r="F15">
            <v>1.7330000000000002E-2</v>
          </cell>
          <cell r="G15">
            <v>1.7330000000000001</v>
          </cell>
        </row>
        <row r="16">
          <cell r="A16">
            <v>1.1299999999999999</v>
          </cell>
          <cell r="B16" t="str">
            <v>HDPE PIPE 40mm PN10</v>
          </cell>
          <cell r="C16" t="str">
            <v>rm</v>
          </cell>
          <cell r="D16">
            <v>2480</v>
          </cell>
          <cell r="E16">
            <v>1.0776699999999999</v>
          </cell>
          <cell r="F16">
            <v>1.0669999999999999E-2</v>
          </cell>
          <cell r="G16">
            <v>1.0669999999999999</v>
          </cell>
        </row>
        <row r="17">
          <cell r="A17">
            <v>1.1399999999999999</v>
          </cell>
          <cell r="B17" t="str">
            <v>HDPE PIPE 32mm PN10</v>
          </cell>
          <cell r="C17" t="str">
            <v>rm</v>
          </cell>
          <cell r="D17">
            <v>1680</v>
          </cell>
          <cell r="E17">
            <v>0.74032999999999993</v>
          </cell>
          <cell r="F17">
            <v>7.3299999999999997E-3</v>
          </cell>
          <cell r="G17">
            <v>0.73299999999999998</v>
          </cell>
        </row>
        <row r="18">
          <cell r="A18">
            <v>1.1499999999999999</v>
          </cell>
          <cell r="B18" t="str">
            <v>HDPE PIPE 25mm PN10</v>
          </cell>
          <cell r="C18" t="str">
            <v>rm</v>
          </cell>
          <cell r="D18">
            <v>1135</v>
          </cell>
          <cell r="E18">
            <v>0.47167000000000003</v>
          </cell>
          <cell r="F18">
            <v>4.6700000000000005E-3</v>
          </cell>
          <cell r="G18">
            <v>0.46700000000000003</v>
          </cell>
        </row>
        <row r="19">
          <cell r="A19">
            <v>1.1599999999999999</v>
          </cell>
          <cell r="B19" t="str">
            <v>HDPE PIPE 20mm PN10</v>
          </cell>
          <cell r="C19" t="str">
            <v>rm</v>
          </cell>
          <cell r="D19">
            <v>800</v>
          </cell>
          <cell r="E19">
            <v>0.33633000000000002</v>
          </cell>
          <cell r="F19">
            <v>3.3300000000000001E-3</v>
          </cell>
          <cell r="G19">
            <v>0.33300000000000002</v>
          </cell>
        </row>
        <row r="20">
          <cell r="A20">
            <v>1.18</v>
          </cell>
          <cell r="B20" t="str">
            <v>HDPE union, 110mm, PN10</v>
          </cell>
          <cell r="C20" t="str">
            <v>pc</v>
          </cell>
          <cell r="D20">
            <v>102346.027</v>
          </cell>
          <cell r="E20">
            <v>53.866329999999998</v>
          </cell>
          <cell r="F20">
            <v>0.53332999999999997</v>
          </cell>
          <cell r="G20">
            <v>53.332999999999998</v>
          </cell>
        </row>
        <row r="21">
          <cell r="A21">
            <v>1.19</v>
          </cell>
          <cell r="B21" t="str">
            <v>HDPE union, 90mm, PN10</v>
          </cell>
          <cell r="C21" t="str">
            <v>pc</v>
          </cell>
          <cell r="D21">
            <v>55170</v>
          </cell>
          <cell r="E21">
            <v>26.933670000000003</v>
          </cell>
          <cell r="F21">
            <v>0.26667000000000002</v>
          </cell>
          <cell r="G21">
            <v>26.667000000000002</v>
          </cell>
        </row>
        <row r="22">
          <cell r="A22">
            <v>1.2</v>
          </cell>
          <cell r="B22" t="str">
            <v>HDPE union, 75mm, PN10</v>
          </cell>
          <cell r="C22" t="str">
            <v>pc</v>
          </cell>
          <cell r="D22">
            <v>36000</v>
          </cell>
          <cell r="E22">
            <v>21.883670000000002</v>
          </cell>
          <cell r="F22">
            <v>0.21667000000000003</v>
          </cell>
          <cell r="G22">
            <v>21.667000000000002</v>
          </cell>
        </row>
        <row r="23">
          <cell r="A23">
            <v>1.21</v>
          </cell>
          <cell r="B23" t="str">
            <v>HDPE union, 63mm, PN10</v>
          </cell>
          <cell r="C23" t="str">
            <v>pc</v>
          </cell>
          <cell r="D23">
            <v>20430</v>
          </cell>
          <cell r="E23">
            <v>10.773669999999999</v>
          </cell>
          <cell r="F23">
            <v>0.10667</v>
          </cell>
          <cell r="G23">
            <v>10.667</v>
          </cell>
        </row>
        <row r="24">
          <cell r="A24">
            <v>1.22</v>
          </cell>
          <cell r="B24" t="str">
            <v>HDPE union, 50mm, PN10</v>
          </cell>
          <cell r="C24" t="str">
            <v>pc</v>
          </cell>
          <cell r="D24">
            <v>15570</v>
          </cell>
          <cell r="E24">
            <v>8.08</v>
          </cell>
          <cell r="F24">
            <v>0.08</v>
          </cell>
          <cell r="G24">
            <v>8</v>
          </cell>
        </row>
        <row r="25">
          <cell r="A25">
            <v>1.23</v>
          </cell>
          <cell r="B25" t="str">
            <v>HDPE union, 40mm, PN10</v>
          </cell>
          <cell r="C25" t="str">
            <v>pc</v>
          </cell>
          <cell r="D25">
            <v>10800</v>
          </cell>
          <cell r="E25">
            <v>6.06</v>
          </cell>
          <cell r="F25">
            <v>0.06</v>
          </cell>
          <cell r="G25">
            <v>6</v>
          </cell>
        </row>
        <row r="26">
          <cell r="A26">
            <v>1.24</v>
          </cell>
          <cell r="B26" t="str">
            <v>HDPE union, 32mm, PN10</v>
          </cell>
          <cell r="C26" t="str">
            <v>pc</v>
          </cell>
          <cell r="D26">
            <v>7200</v>
          </cell>
          <cell r="E26">
            <v>3.36633</v>
          </cell>
          <cell r="F26">
            <v>3.3330000000000005E-2</v>
          </cell>
          <cell r="G26">
            <v>3.3330000000000002</v>
          </cell>
        </row>
        <row r="27">
          <cell r="A27">
            <v>1.25</v>
          </cell>
          <cell r="B27" t="str">
            <v>HDPE union, 25mm, PN10</v>
          </cell>
          <cell r="C27" t="str">
            <v>pc</v>
          </cell>
          <cell r="D27">
            <v>4770</v>
          </cell>
          <cell r="E27">
            <v>2.6933670000000003</v>
          </cell>
          <cell r="F27">
            <v>2.6667E-2</v>
          </cell>
          <cell r="G27">
            <v>2.6667000000000001</v>
          </cell>
        </row>
        <row r="28">
          <cell r="A28">
            <v>1.26</v>
          </cell>
          <cell r="B28" t="str">
            <v>HDPE union, 20mm, PN10</v>
          </cell>
          <cell r="C28" t="str">
            <v>pc</v>
          </cell>
          <cell r="D28">
            <v>4230</v>
          </cell>
          <cell r="E28">
            <v>2.3563300000000003</v>
          </cell>
          <cell r="F28">
            <v>2.3330000000000004E-2</v>
          </cell>
          <cell r="G28">
            <v>2.3330000000000002</v>
          </cell>
        </row>
        <row r="29">
          <cell r="A29">
            <v>1.27</v>
          </cell>
          <cell r="B29" t="str">
            <v>HDPE reducing union, 110 x 90mm, PN10</v>
          </cell>
          <cell r="C29" t="str">
            <v>pc</v>
          </cell>
          <cell r="D29">
            <v>106184.027</v>
          </cell>
          <cell r="E29">
            <v>55.886330000000001</v>
          </cell>
          <cell r="F29">
            <v>0.55332999999999999</v>
          </cell>
          <cell r="G29">
            <v>55.332999999999998</v>
          </cell>
        </row>
        <row r="30">
          <cell r="A30">
            <v>1.28</v>
          </cell>
          <cell r="B30" t="str">
            <v>HDPE reducing union, 90 x 75mm, PN10</v>
          </cell>
          <cell r="C30" t="str">
            <v>pc</v>
          </cell>
          <cell r="D30">
            <v>54000</v>
          </cell>
          <cell r="E30">
            <v>25.923670000000001</v>
          </cell>
          <cell r="F30">
            <v>0.25667000000000001</v>
          </cell>
          <cell r="G30">
            <v>25.667000000000002</v>
          </cell>
        </row>
        <row r="31">
          <cell r="A31">
            <v>1.29</v>
          </cell>
          <cell r="B31" t="str">
            <v>HDPE reducing union, 75 x 63mm, PN10</v>
          </cell>
          <cell r="C31" t="str">
            <v>pc</v>
          </cell>
          <cell r="D31">
            <v>36000</v>
          </cell>
          <cell r="E31">
            <v>18.51633</v>
          </cell>
          <cell r="F31">
            <v>0.18332999999999999</v>
          </cell>
          <cell r="G31">
            <v>18.332999999999998</v>
          </cell>
        </row>
        <row r="32">
          <cell r="A32">
            <v>1.3</v>
          </cell>
          <cell r="B32" t="str">
            <v>HDPE reducing union, 63 x 50mm, PN10</v>
          </cell>
          <cell r="C32" t="str">
            <v>pc</v>
          </cell>
          <cell r="D32">
            <v>20430</v>
          </cell>
          <cell r="E32">
            <v>10.43633</v>
          </cell>
          <cell r="F32">
            <v>0.10333000000000001</v>
          </cell>
          <cell r="G32">
            <v>10.333</v>
          </cell>
        </row>
        <row r="33">
          <cell r="A33">
            <v>1.31</v>
          </cell>
          <cell r="B33" t="str">
            <v>HDPE reducing union, 50 x 40mm, PN10</v>
          </cell>
          <cell r="C33" t="str">
            <v>pc</v>
          </cell>
          <cell r="D33">
            <v>15570</v>
          </cell>
          <cell r="E33">
            <v>7.4063300000000005</v>
          </cell>
          <cell r="F33">
            <v>7.3330000000000006E-2</v>
          </cell>
          <cell r="G33">
            <v>7.3330000000000002</v>
          </cell>
        </row>
        <row r="34">
          <cell r="A34">
            <v>1.32</v>
          </cell>
          <cell r="B34" t="str">
            <v>HDPE reducing union, 50 x 32mm, PN10</v>
          </cell>
          <cell r="C34" t="str">
            <v>pc</v>
          </cell>
          <cell r="D34">
            <v>15570</v>
          </cell>
          <cell r="E34">
            <v>7.4066330000000002</v>
          </cell>
          <cell r="F34">
            <v>7.3333000000000009E-2</v>
          </cell>
          <cell r="G34">
            <v>7.3333000000000004</v>
          </cell>
        </row>
        <row r="35">
          <cell r="A35">
            <v>1.33</v>
          </cell>
          <cell r="B35" t="str">
            <v>HDPE reducing union, 40 x 32mm, PN10</v>
          </cell>
          <cell r="C35" t="str">
            <v>pc</v>
          </cell>
          <cell r="D35">
            <v>10800</v>
          </cell>
          <cell r="E35">
            <v>5.7236700000000003</v>
          </cell>
          <cell r="F35">
            <v>5.6669999999999998E-2</v>
          </cell>
          <cell r="G35">
            <v>5.6669999999999998</v>
          </cell>
        </row>
        <row r="36">
          <cell r="A36">
            <v>1.34</v>
          </cell>
          <cell r="B36" t="str">
            <v>HDPE reducing union, 40 x 25mm, PN10</v>
          </cell>
          <cell r="C36" t="str">
            <v>pc</v>
          </cell>
          <cell r="D36">
            <v>10800</v>
          </cell>
          <cell r="E36">
            <v>5.7236700000000003</v>
          </cell>
          <cell r="F36">
            <v>5.6669999999999998E-2</v>
          </cell>
          <cell r="G36">
            <v>5.6669999999999998</v>
          </cell>
        </row>
        <row r="37">
          <cell r="A37">
            <v>1.35</v>
          </cell>
          <cell r="B37" t="str">
            <v>HDPE reducing union, 32 x 25mm, PN10</v>
          </cell>
          <cell r="C37" t="str">
            <v>pc</v>
          </cell>
          <cell r="D37">
            <v>7200</v>
          </cell>
          <cell r="E37">
            <v>3.36633</v>
          </cell>
          <cell r="F37">
            <v>3.3330000000000005E-2</v>
          </cell>
          <cell r="G37">
            <v>3.3330000000000002</v>
          </cell>
        </row>
        <row r="38">
          <cell r="A38">
            <v>1.36</v>
          </cell>
          <cell r="B38" t="str">
            <v>HDPE reducing union, 32 x 20mm, PN10</v>
          </cell>
          <cell r="C38" t="str">
            <v>pc</v>
          </cell>
          <cell r="D38">
            <v>7200</v>
          </cell>
          <cell r="E38">
            <v>3.36633</v>
          </cell>
          <cell r="F38">
            <v>3.3330000000000005E-2</v>
          </cell>
          <cell r="G38">
            <v>3.3330000000000002</v>
          </cell>
        </row>
        <row r="39">
          <cell r="A39">
            <v>1.37</v>
          </cell>
          <cell r="B39" t="str">
            <v>HDPE reducing union, 25 x 20mm, PN10</v>
          </cell>
          <cell r="C39" t="str">
            <v>pc</v>
          </cell>
          <cell r="D39">
            <v>4770</v>
          </cell>
          <cell r="E39">
            <v>2.69367</v>
          </cell>
          <cell r="F39">
            <v>2.6669999999999999E-2</v>
          </cell>
          <cell r="G39">
            <v>2.6669999999999998</v>
          </cell>
        </row>
        <row r="40">
          <cell r="A40">
            <v>1.38</v>
          </cell>
          <cell r="B40" t="str">
            <v>HDPE equal tee, 110mm, PN10</v>
          </cell>
          <cell r="C40" t="str">
            <v>pc</v>
          </cell>
          <cell r="D40">
            <v>159277</v>
          </cell>
          <cell r="E40">
            <v>83.83</v>
          </cell>
          <cell r="F40">
            <v>0.83000000000000007</v>
          </cell>
          <cell r="G40">
            <v>83</v>
          </cell>
        </row>
        <row r="41">
          <cell r="A41">
            <v>1.39</v>
          </cell>
          <cell r="B41" t="str">
            <v>HDPE equal tee, 90mm, PN10</v>
          </cell>
          <cell r="C41" t="str">
            <v>pc</v>
          </cell>
          <cell r="D41">
            <v>72000</v>
          </cell>
          <cell r="E41">
            <v>40.4</v>
          </cell>
          <cell r="F41">
            <v>0.4</v>
          </cell>
          <cell r="G41">
            <v>40</v>
          </cell>
        </row>
        <row r="42">
          <cell r="A42">
            <v>1.4</v>
          </cell>
          <cell r="B42" t="str">
            <v>HDPE equal tee, 75mm, PN10</v>
          </cell>
          <cell r="C42" t="str">
            <v>pc</v>
          </cell>
          <cell r="D42">
            <v>47970</v>
          </cell>
          <cell r="E42">
            <v>30.3</v>
          </cell>
          <cell r="F42">
            <v>0.3</v>
          </cell>
          <cell r="G42">
            <v>30</v>
          </cell>
        </row>
        <row r="43">
          <cell r="A43">
            <v>1.41</v>
          </cell>
          <cell r="B43" t="str">
            <v>HDPE equal tee, 63mm, PN10</v>
          </cell>
          <cell r="C43" t="str">
            <v>pc</v>
          </cell>
          <cell r="D43">
            <v>29970</v>
          </cell>
          <cell r="E43">
            <v>16.833670000000001</v>
          </cell>
          <cell r="F43">
            <v>0.16667000000000001</v>
          </cell>
          <cell r="G43">
            <v>16.667000000000002</v>
          </cell>
        </row>
        <row r="44">
          <cell r="A44">
            <v>1.42</v>
          </cell>
          <cell r="B44" t="str">
            <v>HDPE equal tee, 50mm, PN10</v>
          </cell>
          <cell r="C44" t="str">
            <v>pc</v>
          </cell>
          <cell r="D44">
            <v>24030</v>
          </cell>
          <cell r="E44">
            <v>12.12</v>
          </cell>
          <cell r="F44">
            <v>0.12</v>
          </cell>
          <cell r="G44">
            <v>12</v>
          </cell>
        </row>
        <row r="45">
          <cell r="A45">
            <v>1.43</v>
          </cell>
          <cell r="B45" t="str">
            <v>HDPE equal tee, 40mm, PN10</v>
          </cell>
          <cell r="C45" t="str">
            <v>pc</v>
          </cell>
          <cell r="D45">
            <v>16830</v>
          </cell>
          <cell r="E45">
            <v>9.4263300000000001</v>
          </cell>
          <cell r="F45">
            <v>9.333000000000001E-2</v>
          </cell>
          <cell r="G45">
            <v>9.3330000000000002</v>
          </cell>
        </row>
        <row r="46">
          <cell r="A46">
            <v>1.44</v>
          </cell>
          <cell r="B46" t="str">
            <v>HDPE equal tee, 32mm, PN10</v>
          </cell>
          <cell r="C46" t="str">
            <v>pc</v>
          </cell>
          <cell r="D46">
            <v>10800</v>
          </cell>
          <cell r="E46">
            <v>5.3863300000000001</v>
          </cell>
          <cell r="F46">
            <v>5.3330000000000002E-2</v>
          </cell>
          <cell r="G46">
            <v>5.3330000000000002</v>
          </cell>
        </row>
        <row r="47">
          <cell r="A47">
            <v>1.45</v>
          </cell>
          <cell r="B47" t="str">
            <v>HDPE equal tee, 25mm, PN10</v>
          </cell>
          <cell r="C47" t="str">
            <v>pc</v>
          </cell>
          <cell r="D47">
            <v>7200</v>
          </cell>
          <cell r="E47">
            <v>4.04</v>
          </cell>
          <cell r="F47">
            <v>0.04</v>
          </cell>
          <cell r="G47">
            <v>4</v>
          </cell>
        </row>
        <row r="48">
          <cell r="A48">
            <v>1.46</v>
          </cell>
          <cell r="B48" t="str">
            <v>HDPE equal tee, 20mm, PN10</v>
          </cell>
          <cell r="C48" t="str">
            <v>pc</v>
          </cell>
          <cell r="D48">
            <v>6030</v>
          </cell>
          <cell r="E48">
            <v>3.03</v>
          </cell>
          <cell r="F48">
            <v>0.03</v>
          </cell>
          <cell r="G48">
            <v>3</v>
          </cell>
        </row>
        <row r="49">
          <cell r="A49">
            <v>1.47</v>
          </cell>
          <cell r="B49" t="str">
            <v>HDPE male equal tee, 110mm, PN10</v>
          </cell>
          <cell r="C49" t="str">
            <v>pc</v>
          </cell>
          <cell r="D49">
            <v>118978</v>
          </cell>
          <cell r="E49">
            <v>62.62</v>
          </cell>
          <cell r="F49">
            <v>0.62</v>
          </cell>
          <cell r="G49">
            <v>62</v>
          </cell>
        </row>
        <row r="50">
          <cell r="A50">
            <v>1.48</v>
          </cell>
          <cell r="B50" t="str">
            <v>HDPE male equal tee, 90mm, PN10</v>
          </cell>
          <cell r="C50" t="str">
            <v>pc</v>
          </cell>
          <cell r="D50">
            <v>72000</v>
          </cell>
          <cell r="E50">
            <v>39.053670000000004</v>
          </cell>
          <cell r="F50">
            <v>0.38667000000000001</v>
          </cell>
          <cell r="G50">
            <v>38.667000000000002</v>
          </cell>
        </row>
        <row r="51">
          <cell r="A51">
            <v>1.49</v>
          </cell>
          <cell r="B51" t="str">
            <v>HDPE male equal tee, 75mm, PN10</v>
          </cell>
          <cell r="C51" t="str">
            <v>pc</v>
          </cell>
          <cell r="D51">
            <v>65000</v>
          </cell>
          <cell r="E51">
            <v>26.26</v>
          </cell>
          <cell r="F51">
            <v>0.26</v>
          </cell>
          <cell r="G51">
            <v>26</v>
          </cell>
        </row>
        <row r="52">
          <cell r="A52">
            <v>1.5</v>
          </cell>
          <cell r="B52" t="str">
            <v>HDPE male equal tee, 63mm, PN10</v>
          </cell>
          <cell r="C52" t="str">
            <v>pc</v>
          </cell>
          <cell r="D52">
            <v>54700</v>
          </cell>
          <cell r="E52">
            <v>19.190000000000001</v>
          </cell>
          <cell r="F52">
            <v>0.19</v>
          </cell>
          <cell r="G52">
            <v>19</v>
          </cell>
        </row>
        <row r="53">
          <cell r="A53">
            <v>1.51</v>
          </cell>
          <cell r="B53" t="str">
            <v>HDPE male equal tee, 50mm, PN10</v>
          </cell>
          <cell r="C53" t="str">
            <v>pc</v>
          </cell>
          <cell r="D53">
            <v>38700</v>
          </cell>
          <cell r="E53">
            <v>10.1</v>
          </cell>
          <cell r="F53">
            <v>0.1</v>
          </cell>
          <cell r="G53">
            <v>10</v>
          </cell>
        </row>
        <row r="54">
          <cell r="A54">
            <v>1.52</v>
          </cell>
          <cell r="B54" t="str">
            <v>HDPE male equal tee, 40mm, PN10</v>
          </cell>
          <cell r="C54" t="str">
            <v>pc</v>
          </cell>
          <cell r="D54">
            <v>26700</v>
          </cell>
          <cell r="E54">
            <v>8.08</v>
          </cell>
          <cell r="F54">
            <v>0.08</v>
          </cell>
          <cell r="G54">
            <v>8</v>
          </cell>
        </row>
        <row r="55">
          <cell r="A55">
            <v>1.53</v>
          </cell>
          <cell r="B55" t="str">
            <v>HDPE male equal tee, 32mm, PN10</v>
          </cell>
          <cell r="C55" t="str">
            <v>pc</v>
          </cell>
          <cell r="D55">
            <v>16000</v>
          </cell>
          <cell r="E55">
            <v>4.3733000000000004</v>
          </cell>
          <cell r="F55">
            <v>4.3299999999999998E-2</v>
          </cell>
          <cell r="G55">
            <v>4.33</v>
          </cell>
        </row>
        <row r="56">
          <cell r="A56">
            <v>1.54</v>
          </cell>
          <cell r="B56" t="str">
            <v>HDPE male equal tee, 25mm, PN10</v>
          </cell>
          <cell r="C56" t="str">
            <v>pc</v>
          </cell>
          <cell r="D56">
            <v>12000</v>
          </cell>
          <cell r="E56">
            <v>3.36633</v>
          </cell>
          <cell r="F56">
            <v>3.3330000000000005E-2</v>
          </cell>
          <cell r="G56">
            <v>3.3330000000000002</v>
          </cell>
        </row>
        <row r="57">
          <cell r="A57">
            <v>1.55</v>
          </cell>
          <cell r="B57" t="str">
            <v>HDPE male equal tee, 20mm, PN10</v>
          </cell>
          <cell r="C57" t="str">
            <v>pc</v>
          </cell>
          <cell r="D57">
            <v>10700</v>
          </cell>
          <cell r="E57">
            <v>2.69367</v>
          </cell>
          <cell r="F57">
            <v>2.6669999999999999E-2</v>
          </cell>
          <cell r="G57">
            <v>2.6669999999999998</v>
          </cell>
        </row>
        <row r="58">
          <cell r="A58">
            <v>1.56</v>
          </cell>
          <cell r="B58" t="str">
            <v>HDPE female equal tee, 110mm, PN10</v>
          </cell>
          <cell r="C58" t="str">
            <v>pc</v>
          </cell>
          <cell r="D58">
            <v>216000</v>
          </cell>
          <cell r="E58">
            <v>58.916329999999995</v>
          </cell>
          <cell r="F58">
            <v>0.58333000000000002</v>
          </cell>
          <cell r="G58">
            <v>58.332999999999998</v>
          </cell>
        </row>
        <row r="59">
          <cell r="A59">
            <v>1.57</v>
          </cell>
          <cell r="B59" t="str">
            <v>HDPE female equal tee, 90mm, PN10</v>
          </cell>
          <cell r="C59" t="str">
            <v>pc</v>
          </cell>
          <cell r="D59">
            <v>166700</v>
          </cell>
          <cell r="E59">
            <v>37.033670000000001</v>
          </cell>
          <cell r="F59">
            <v>0.36667</v>
          </cell>
          <cell r="G59">
            <v>36.667000000000002</v>
          </cell>
        </row>
        <row r="60">
          <cell r="A60">
            <v>1.58</v>
          </cell>
          <cell r="B60" t="str">
            <v>HDPE female equal tee, 75mm, PN10</v>
          </cell>
          <cell r="C60" t="str">
            <v>pc</v>
          </cell>
          <cell r="D60">
            <v>93300</v>
          </cell>
          <cell r="E60">
            <v>24.24</v>
          </cell>
          <cell r="F60">
            <v>0.24</v>
          </cell>
          <cell r="G60">
            <v>24</v>
          </cell>
        </row>
        <row r="61">
          <cell r="A61">
            <v>1.59</v>
          </cell>
          <cell r="B61" t="str">
            <v>HDPE female equal tee, 63mm, PN10</v>
          </cell>
          <cell r="C61" t="str">
            <v>pc</v>
          </cell>
          <cell r="D61">
            <v>57300</v>
          </cell>
          <cell r="E61">
            <v>13.466633</v>
          </cell>
          <cell r="F61">
            <v>0.13333300000000001</v>
          </cell>
          <cell r="G61">
            <v>13.333299999999999</v>
          </cell>
        </row>
        <row r="62">
          <cell r="A62">
            <v>1.6</v>
          </cell>
          <cell r="B62" t="str">
            <v>HDPE female equal tee, 50mm, PN10</v>
          </cell>
          <cell r="C62" t="str">
            <v>pc</v>
          </cell>
          <cell r="D62">
            <v>40000</v>
          </cell>
          <cell r="E62">
            <v>9.7636699999999994</v>
          </cell>
          <cell r="F62">
            <v>9.6670000000000006E-2</v>
          </cell>
          <cell r="G62">
            <v>9.6669999999999998</v>
          </cell>
        </row>
        <row r="63">
          <cell r="A63">
            <v>1.61</v>
          </cell>
          <cell r="B63" t="str">
            <v>HDPE female equal tee, 40mm, PN10</v>
          </cell>
          <cell r="C63" t="str">
            <v>pc</v>
          </cell>
          <cell r="D63">
            <v>29300</v>
          </cell>
          <cell r="E63">
            <v>7.4063300000000005</v>
          </cell>
          <cell r="F63">
            <v>7.3330000000000006E-2</v>
          </cell>
          <cell r="G63">
            <v>7.3330000000000002</v>
          </cell>
        </row>
        <row r="64">
          <cell r="A64">
            <v>1.62</v>
          </cell>
          <cell r="B64" t="str">
            <v>HDPE female equal tee, 32mm, PN10</v>
          </cell>
          <cell r="C64" t="str">
            <v>pc</v>
          </cell>
          <cell r="D64">
            <v>17300</v>
          </cell>
          <cell r="E64">
            <v>4.04</v>
          </cell>
          <cell r="F64">
            <v>0.04</v>
          </cell>
          <cell r="G64">
            <v>4</v>
          </cell>
        </row>
        <row r="65">
          <cell r="A65">
            <v>1.63</v>
          </cell>
          <cell r="B65" t="str">
            <v>HDPE female equal tee, 25mm, PN10</v>
          </cell>
          <cell r="C65" t="str">
            <v>pc</v>
          </cell>
          <cell r="D65">
            <v>12000</v>
          </cell>
          <cell r="E65">
            <v>3.03</v>
          </cell>
          <cell r="F65">
            <v>0.03</v>
          </cell>
          <cell r="G65">
            <v>3</v>
          </cell>
        </row>
        <row r="66">
          <cell r="A66">
            <v>1.64</v>
          </cell>
          <cell r="B66" t="str">
            <v>HDPE female equal tee, 20mm, PN10</v>
          </cell>
          <cell r="C66" t="str">
            <v>pc</v>
          </cell>
          <cell r="D66">
            <v>9300</v>
          </cell>
          <cell r="E66">
            <v>2.3563300000000003</v>
          </cell>
          <cell r="F66">
            <v>2.3330000000000004E-2</v>
          </cell>
          <cell r="G66">
            <v>2.3330000000000002</v>
          </cell>
        </row>
        <row r="67">
          <cell r="A67">
            <v>1.65</v>
          </cell>
          <cell r="B67" t="str">
            <v>HDPE male adapter, 110mm, PN10</v>
          </cell>
          <cell r="C67" t="str">
            <v>pc</v>
          </cell>
          <cell r="D67">
            <v>116700</v>
          </cell>
          <cell r="E67">
            <v>30.3</v>
          </cell>
          <cell r="F67">
            <v>0.3</v>
          </cell>
          <cell r="G67">
            <v>30</v>
          </cell>
        </row>
        <row r="68">
          <cell r="A68">
            <v>1.66</v>
          </cell>
          <cell r="B68" t="str">
            <v>HDPE  male adapter, 90mm, PN10</v>
          </cell>
          <cell r="C68" t="str">
            <v>pc</v>
          </cell>
          <cell r="D68">
            <v>80000</v>
          </cell>
          <cell r="E68">
            <v>16.833670000000001</v>
          </cell>
          <cell r="F68">
            <v>0.16667000000000001</v>
          </cell>
          <cell r="G68">
            <v>16.667000000000002</v>
          </cell>
        </row>
        <row r="69">
          <cell r="A69">
            <v>1.67</v>
          </cell>
          <cell r="B69" t="str">
            <v>HDPE male adapter, 75mm, PN10</v>
          </cell>
          <cell r="C69" t="str">
            <v>pc</v>
          </cell>
          <cell r="D69">
            <v>41300</v>
          </cell>
          <cell r="E69">
            <v>12.793670000000001</v>
          </cell>
          <cell r="F69">
            <v>0.12667</v>
          </cell>
          <cell r="G69">
            <v>12.667</v>
          </cell>
        </row>
        <row r="70">
          <cell r="A70">
            <v>1.68</v>
          </cell>
          <cell r="B70" t="str">
            <v>HDPE male adapter, 63mm, PN10</v>
          </cell>
          <cell r="C70" t="str">
            <v>pc</v>
          </cell>
          <cell r="D70">
            <v>29300</v>
          </cell>
          <cell r="E70">
            <v>6.06</v>
          </cell>
          <cell r="F70">
            <v>0.06</v>
          </cell>
          <cell r="G70">
            <v>6</v>
          </cell>
        </row>
        <row r="71">
          <cell r="A71">
            <v>1.69</v>
          </cell>
          <cell r="B71" t="str">
            <v>HDPE male adapter, 50mm, PN10</v>
          </cell>
          <cell r="C71" t="str">
            <v>pc</v>
          </cell>
          <cell r="D71">
            <v>20000</v>
          </cell>
          <cell r="E71">
            <v>4.7133669999999999</v>
          </cell>
          <cell r="F71">
            <v>4.6667E-2</v>
          </cell>
          <cell r="G71">
            <v>4.6666999999999996</v>
          </cell>
        </row>
        <row r="72">
          <cell r="A72">
            <v>1.7</v>
          </cell>
          <cell r="B72" t="str">
            <v>HDPE male adapter, 40mm, PN10</v>
          </cell>
          <cell r="C72" t="str">
            <v>pc</v>
          </cell>
          <cell r="D72">
            <v>17300</v>
          </cell>
          <cell r="E72">
            <v>3.7033670000000001</v>
          </cell>
          <cell r="F72">
            <v>3.6666999999999998E-2</v>
          </cell>
          <cell r="G72">
            <v>3.6667000000000001</v>
          </cell>
        </row>
        <row r="73">
          <cell r="A73">
            <v>1.71</v>
          </cell>
          <cell r="B73" t="str">
            <v>HDPE male adapter, 32mm, PN10</v>
          </cell>
          <cell r="C73" t="str">
            <v>pc</v>
          </cell>
          <cell r="D73">
            <v>9300</v>
          </cell>
          <cell r="E73">
            <v>2.02</v>
          </cell>
          <cell r="F73">
            <v>0.02</v>
          </cell>
          <cell r="G73">
            <v>2</v>
          </cell>
        </row>
        <row r="74">
          <cell r="A74">
            <v>1.72</v>
          </cell>
          <cell r="B74" t="str">
            <v>HDPE male adapter, 25mm, PN10</v>
          </cell>
          <cell r="C74" t="str">
            <v>pc</v>
          </cell>
          <cell r="D74">
            <v>6700</v>
          </cell>
          <cell r="E74">
            <v>1.68367</v>
          </cell>
          <cell r="F74">
            <v>1.6670000000000001E-2</v>
          </cell>
          <cell r="G74">
            <v>1.667</v>
          </cell>
        </row>
        <row r="75">
          <cell r="A75">
            <v>1.73</v>
          </cell>
          <cell r="B75" t="str">
            <v>HDPE male adapter, 20mm, PN10</v>
          </cell>
          <cell r="C75" t="str">
            <v>pc</v>
          </cell>
          <cell r="D75">
            <v>5300</v>
          </cell>
          <cell r="E75">
            <v>1.34633</v>
          </cell>
          <cell r="F75">
            <v>1.333E-2</v>
          </cell>
          <cell r="G75">
            <v>1.333</v>
          </cell>
        </row>
        <row r="76">
          <cell r="A76">
            <v>1.74</v>
          </cell>
          <cell r="B76" t="str">
            <v>HDPE female adapter, 110mm, PN10</v>
          </cell>
          <cell r="C76" t="str">
            <v>pc</v>
          </cell>
          <cell r="D76">
            <v>153300</v>
          </cell>
          <cell r="E76">
            <v>39.053670000000004</v>
          </cell>
          <cell r="F76">
            <v>0.38667000000000001</v>
          </cell>
          <cell r="G76">
            <v>38.667000000000002</v>
          </cell>
        </row>
        <row r="77">
          <cell r="A77">
            <v>1.75</v>
          </cell>
          <cell r="B77" t="str">
            <v>HDPE  female adapter, 90mm, PN10</v>
          </cell>
          <cell r="C77" t="str">
            <v>pc</v>
          </cell>
          <cell r="D77">
            <v>93300</v>
          </cell>
          <cell r="E77">
            <v>19.526329999999998</v>
          </cell>
          <cell r="F77">
            <v>0.19333</v>
          </cell>
          <cell r="G77">
            <v>19.332999999999998</v>
          </cell>
        </row>
        <row r="78">
          <cell r="A78">
            <v>1.76</v>
          </cell>
          <cell r="B78" t="str">
            <v>HDPE female adapter, 75mm, PN10</v>
          </cell>
          <cell r="C78" t="str">
            <v>pc</v>
          </cell>
          <cell r="D78">
            <v>50700</v>
          </cell>
          <cell r="E78">
            <v>14.81367</v>
          </cell>
          <cell r="F78">
            <v>0.14666999999999999</v>
          </cell>
          <cell r="G78">
            <v>14.667</v>
          </cell>
        </row>
        <row r="79">
          <cell r="A79">
            <v>1.77</v>
          </cell>
          <cell r="B79" t="str">
            <v>HDPE female adapter, 63mm, PN10</v>
          </cell>
          <cell r="C79" t="str">
            <v>pc</v>
          </cell>
          <cell r="D79">
            <v>29300</v>
          </cell>
          <cell r="E79">
            <v>8.08</v>
          </cell>
          <cell r="F79">
            <v>0.08</v>
          </cell>
          <cell r="G79">
            <v>8</v>
          </cell>
        </row>
        <row r="80">
          <cell r="A80">
            <v>1.78</v>
          </cell>
          <cell r="B80" t="str">
            <v>HDPE female adapter, 50mm, PN10</v>
          </cell>
          <cell r="C80" t="str">
            <v>pc</v>
          </cell>
          <cell r="D80">
            <v>20000</v>
          </cell>
          <cell r="E80">
            <v>5.3863300000000001</v>
          </cell>
          <cell r="F80">
            <v>5.3330000000000002E-2</v>
          </cell>
          <cell r="G80">
            <v>5.3330000000000002</v>
          </cell>
        </row>
        <row r="81">
          <cell r="A81">
            <v>1.79</v>
          </cell>
          <cell r="B81" t="str">
            <v>HDPE female adapter, 40mm, PN10</v>
          </cell>
          <cell r="C81" t="str">
            <v>pc</v>
          </cell>
          <cell r="D81">
            <v>17300</v>
          </cell>
          <cell r="E81">
            <v>4.3763300000000003</v>
          </cell>
          <cell r="F81">
            <v>4.333E-2</v>
          </cell>
          <cell r="G81">
            <v>4.3330000000000002</v>
          </cell>
        </row>
        <row r="82">
          <cell r="A82">
            <v>1.8</v>
          </cell>
          <cell r="B82" t="str">
            <v>HDPE female adapter, 32mm, PN10</v>
          </cell>
          <cell r="C82" t="str">
            <v>pc</v>
          </cell>
          <cell r="D82">
            <v>9300</v>
          </cell>
          <cell r="E82">
            <v>2.3563300000000003</v>
          </cell>
          <cell r="F82">
            <v>2.3330000000000004E-2</v>
          </cell>
          <cell r="G82">
            <v>2.3330000000000002</v>
          </cell>
        </row>
        <row r="83">
          <cell r="A83">
            <v>1.81</v>
          </cell>
          <cell r="B83" t="str">
            <v>HDPE female adapter, 25mm, PN10</v>
          </cell>
          <cell r="C83" t="str">
            <v>pc</v>
          </cell>
          <cell r="D83">
            <v>6700</v>
          </cell>
          <cell r="E83">
            <v>2.02</v>
          </cell>
          <cell r="F83">
            <v>0.02</v>
          </cell>
          <cell r="G83">
            <v>2</v>
          </cell>
        </row>
        <row r="84">
          <cell r="A84">
            <v>1.82</v>
          </cell>
          <cell r="B84" t="str">
            <v>HDPE female adapter, 20mm, PN10</v>
          </cell>
          <cell r="C84" t="str">
            <v>pc</v>
          </cell>
          <cell r="D84">
            <v>5300</v>
          </cell>
          <cell r="E84">
            <v>1.68367</v>
          </cell>
          <cell r="F84">
            <v>1.6670000000000001E-2</v>
          </cell>
          <cell r="G84">
            <v>1.667</v>
          </cell>
        </row>
        <row r="85">
          <cell r="A85">
            <v>1.83</v>
          </cell>
          <cell r="B85" t="str">
            <v>HDPE strainer, 90mm</v>
          </cell>
          <cell r="C85" t="str">
            <v>pc</v>
          </cell>
          <cell r="D85">
            <v>76760</v>
          </cell>
          <cell r="E85">
            <v>40.4</v>
          </cell>
          <cell r="F85">
            <v>0.4</v>
          </cell>
          <cell r="G85">
            <v>40</v>
          </cell>
        </row>
        <row r="86">
          <cell r="A86">
            <v>1.84</v>
          </cell>
          <cell r="B86" t="str">
            <v>HDPE strainer, 90mm</v>
          </cell>
          <cell r="C86" t="str">
            <v>pc</v>
          </cell>
          <cell r="D86">
            <v>44776.026999999995</v>
          </cell>
          <cell r="E86">
            <v>23.566329999999997</v>
          </cell>
          <cell r="F86">
            <v>0.23332999999999998</v>
          </cell>
          <cell r="G86">
            <v>23.332999999999998</v>
          </cell>
        </row>
        <row r="87">
          <cell r="A87">
            <v>1.85</v>
          </cell>
          <cell r="B87" t="str">
            <v>HDPE strainer, 90mm</v>
          </cell>
          <cell r="C87" t="str">
            <v>pc</v>
          </cell>
          <cell r="D87">
            <v>31983.973000000002</v>
          </cell>
          <cell r="E87">
            <v>16.833670000000001</v>
          </cell>
          <cell r="F87">
            <v>0.16667000000000001</v>
          </cell>
          <cell r="G87">
            <v>16.667000000000002</v>
          </cell>
        </row>
        <row r="88">
          <cell r="A88">
            <v>1.86</v>
          </cell>
          <cell r="B88" t="str">
            <v>HDPE clamp saddle, 90 x 1, PN10</v>
          </cell>
          <cell r="C88" t="str">
            <v>pc</v>
          </cell>
          <cell r="D88">
            <v>30700</v>
          </cell>
          <cell r="E88">
            <v>12.12</v>
          </cell>
          <cell r="F88">
            <v>0.12</v>
          </cell>
          <cell r="G88">
            <v>12</v>
          </cell>
        </row>
        <row r="89">
          <cell r="A89">
            <v>1.87</v>
          </cell>
          <cell r="B89" t="str">
            <v>HDPE clamp saddle, 90 x 3/4 PN10</v>
          </cell>
          <cell r="C89" t="str">
            <v>pc</v>
          </cell>
          <cell r="D89">
            <v>30700</v>
          </cell>
          <cell r="E89">
            <v>12.12</v>
          </cell>
          <cell r="F89">
            <v>0.12</v>
          </cell>
          <cell r="G89">
            <v>12</v>
          </cell>
        </row>
        <row r="90">
          <cell r="A90">
            <v>1.88</v>
          </cell>
          <cell r="B90" t="str">
            <v>HDPE clamp saddle, 90 x 1/2, PN10</v>
          </cell>
          <cell r="C90" t="str">
            <v>pc</v>
          </cell>
          <cell r="D90">
            <v>30700</v>
          </cell>
          <cell r="E90">
            <v>12.12</v>
          </cell>
          <cell r="F90">
            <v>0.12</v>
          </cell>
          <cell r="G90">
            <v>12</v>
          </cell>
        </row>
        <row r="91">
          <cell r="A91">
            <v>1.89</v>
          </cell>
          <cell r="B91" t="str">
            <v>HDPE clamp saddle, 75 x 1, PN10</v>
          </cell>
          <cell r="C91" t="str">
            <v>pc</v>
          </cell>
          <cell r="D91">
            <v>24000</v>
          </cell>
          <cell r="E91">
            <v>10.773669999999999</v>
          </cell>
          <cell r="F91">
            <v>0.10667</v>
          </cell>
          <cell r="G91">
            <v>10.667</v>
          </cell>
        </row>
        <row r="92">
          <cell r="A92">
            <v>1.9</v>
          </cell>
          <cell r="B92" t="str">
            <v>HDPE clamp saddle, 75 x 3/4, PN10</v>
          </cell>
          <cell r="C92" t="str">
            <v>pc</v>
          </cell>
          <cell r="D92">
            <v>24000</v>
          </cell>
          <cell r="E92">
            <v>10.773669999999999</v>
          </cell>
          <cell r="F92">
            <v>0.10667</v>
          </cell>
          <cell r="G92">
            <v>10.667</v>
          </cell>
        </row>
        <row r="93">
          <cell r="A93">
            <v>1.91</v>
          </cell>
          <cell r="B93" t="str">
            <v>HDPE clamp saddle, 75 x 1/2, PN10</v>
          </cell>
          <cell r="C93" t="str">
            <v>pc</v>
          </cell>
          <cell r="D93">
            <v>24000</v>
          </cell>
          <cell r="E93">
            <v>10.773669999999999</v>
          </cell>
          <cell r="F93">
            <v>0.10667</v>
          </cell>
          <cell r="G93">
            <v>10.667</v>
          </cell>
        </row>
        <row r="94">
          <cell r="A94">
            <v>1.92</v>
          </cell>
          <cell r="B94" t="str">
            <v>HDPE clamp saddle, 63 x 1 1/2, PN10</v>
          </cell>
          <cell r="C94" t="str">
            <v>pc</v>
          </cell>
          <cell r="D94">
            <v>20700</v>
          </cell>
          <cell r="E94">
            <v>6.7333669999999994</v>
          </cell>
          <cell r="F94">
            <v>6.6667000000000004E-2</v>
          </cell>
          <cell r="G94">
            <v>6.6666999999999996</v>
          </cell>
        </row>
        <row r="95">
          <cell r="A95">
            <v>1.93</v>
          </cell>
          <cell r="B95" t="str">
            <v>HDPE clamp saddle, 63 x 1, PN10</v>
          </cell>
          <cell r="C95" t="str">
            <v>pc</v>
          </cell>
          <cell r="D95">
            <v>20700</v>
          </cell>
          <cell r="E95">
            <v>6.7333669999999994</v>
          </cell>
          <cell r="F95">
            <v>6.6667000000000004E-2</v>
          </cell>
          <cell r="G95">
            <v>6.6666999999999996</v>
          </cell>
        </row>
        <row r="96">
          <cell r="A96">
            <v>1.94</v>
          </cell>
          <cell r="B96" t="str">
            <v>HDPE clamp saddle, 63 x 3/4, PN10</v>
          </cell>
          <cell r="C96" t="str">
            <v>pc</v>
          </cell>
          <cell r="D96">
            <v>20700</v>
          </cell>
          <cell r="E96">
            <v>6.7333669999999994</v>
          </cell>
          <cell r="F96">
            <v>6.6667000000000004E-2</v>
          </cell>
          <cell r="G96">
            <v>6.6666999999999996</v>
          </cell>
        </row>
        <row r="97">
          <cell r="A97">
            <v>1.95</v>
          </cell>
          <cell r="B97" t="str">
            <v>HDPE clamp saddle, 63 x 1/2, PN10</v>
          </cell>
          <cell r="C97" t="str">
            <v>pc</v>
          </cell>
          <cell r="D97">
            <v>20700</v>
          </cell>
          <cell r="E97">
            <v>6.7333669999999994</v>
          </cell>
          <cell r="F97">
            <v>6.6667000000000004E-2</v>
          </cell>
          <cell r="G97">
            <v>6.6666999999999996</v>
          </cell>
        </row>
        <row r="98">
          <cell r="A98">
            <v>1.96</v>
          </cell>
          <cell r="B98" t="str">
            <v>HDPE clamp saddle, 50 x 1, PN10</v>
          </cell>
          <cell r="C98" t="str">
            <v>pc</v>
          </cell>
          <cell r="D98">
            <v>14700</v>
          </cell>
          <cell r="E98">
            <v>4.7136699999999996</v>
          </cell>
          <cell r="F98">
            <v>4.6669999999999996E-2</v>
          </cell>
          <cell r="G98">
            <v>4.6669999999999998</v>
          </cell>
        </row>
        <row r="99">
          <cell r="A99">
            <v>1.97</v>
          </cell>
          <cell r="B99" t="str">
            <v>HDPE clamp saddle, 50 x 3/4, PN10</v>
          </cell>
          <cell r="C99" t="str">
            <v>pc</v>
          </cell>
          <cell r="D99">
            <v>14700</v>
          </cell>
          <cell r="E99">
            <v>4.7136699999999996</v>
          </cell>
          <cell r="F99">
            <v>4.6669999999999996E-2</v>
          </cell>
          <cell r="G99">
            <v>4.6669999999999998</v>
          </cell>
        </row>
        <row r="100">
          <cell r="A100">
            <v>1.98</v>
          </cell>
          <cell r="B100" t="str">
            <v>HDPE clamp saddle, 50 x 1/2, PN10</v>
          </cell>
          <cell r="C100" t="str">
            <v>pc</v>
          </cell>
          <cell r="D100">
            <v>14700</v>
          </cell>
          <cell r="E100">
            <v>4.7136699999999996</v>
          </cell>
          <cell r="F100">
            <v>4.6669999999999996E-2</v>
          </cell>
          <cell r="G100">
            <v>4.6669999999999998</v>
          </cell>
        </row>
        <row r="101">
          <cell r="A101">
            <v>1.99</v>
          </cell>
          <cell r="B101" t="str">
            <v>HDPE clamp saddle, 40 x 1, PN10</v>
          </cell>
          <cell r="C101" t="str">
            <v>pc</v>
          </cell>
          <cell r="D101">
            <v>9300</v>
          </cell>
          <cell r="E101">
            <v>3.7033670000000001</v>
          </cell>
          <cell r="F101">
            <v>3.6666999999999998E-2</v>
          </cell>
          <cell r="G101">
            <v>3.6667000000000001</v>
          </cell>
        </row>
        <row r="102">
          <cell r="A102">
            <v>2</v>
          </cell>
          <cell r="B102" t="str">
            <v>HDPE clamp saddle, 40 x 3/4, PN10</v>
          </cell>
          <cell r="C102" t="str">
            <v>pc</v>
          </cell>
          <cell r="D102">
            <v>9300</v>
          </cell>
          <cell r="E102">
            <v>3.7033670000000001</v>
          </cell>
          <cell r="F102">
            <v>3.6666999999999998E-2</v>
          </cell>
          <cell r="G102">
            <v>3.6667000000000001</v>
          </cell>
        </row>
        <row r="103">
          <cell r="A103">
            <v>2.0099999999999998</v>
          </cell>
          <cell r="B103" t="str">
            <v>HDPE clamp saddle, 40 x 1/2, PN10</v>
          </cell>
          <cell r="C103" t="str">
            <v>pc</v>
          </cell>
          <cell r="D103">
            <v>9300</v>
          </cell>
          <cell r="E103">
            <v>3.7033670000000001</v>
          </cell>
          <cell r="F103">
            <v>3.6666999999999998E-2</v>
          </cell>
          <cell r="G103">
            <v>3.6667000000000001</v>
          </cell>
        </row>
        <row r="104">
          <cell r="A104">
            <v>3.02</v>
          </cell>
          <cell r="B104" t="str">
            <v>GI pipe, 4", class B</v>
          </cell>
          <cell r="C104" t="str">
            <v>rm</v>
          </cell>
          <cell r="D104">
            <v>31417</v>
          </cell>
          <cell r="E104">
            <v>21.666709999999998</v>
          </cell>
          <cell r="F104">
            <v>5.0000099999999996</v>
          </cell>
          <cell r="G104">
            <v>16.666699999999999</v>
          </cell>
        </row>
        <row r="105">
          <cell r="A105">
            <v>3.03</v>
          </cell>
          <cell r="B105" t="str">
            <v>GI pipe, 3", class B</v>
          </cell>
          <cell r="C105" t="str">
            <v>rm</v>
          </cell>
          <cell r="D105">
            <v>22000</v>
          </cell>
          <cell r="E105">
            <v>13.722799999999999</v>
          </cell>
          <cell r="F105">
            <v>3.1667999999999998</v>
          </cell>
          <cell r="G105">
            <v>10.555999999999999</v>
          </cell>
        </row>
        <row r="106">
          <cell r="A106">
            <v>3.04</v>
          </cell>
          <cell r="B106" t="str">
            <v>GI pipe, 2 1/2", class B</v>
          </cell>
          <cell r="C106" t="str">
            <v>rm</v>
          </cell>
          <cell r="D106">
            <v>18000</v>
          </cell>
          <cell r="E106">
            <v>10.8329</v>
          </cell>
          <cell r="F106">
            <v>2.4998999999999998</v>
          </cell>
          <cell r="G106">
            <v>8.3330000000000002</v>
          </cell>
        </row>
        <row r="107">
          <cell r="A107">
            <v>3.05</v>
          </cell>
          <cell r="B107" t="str">
            <v>GI pipe, 2", class B</v>
          </cell>
          <cell r="C107" t="str">
            <v>rm</v>
          </cell>
          <cell r="D107">
            <v>13000</v>
          </cell>
          <cell r="E107">
            <v>9.1</v>
          </cell>
          <cell r="F107">
            <v>2.1</v>
          </cell>
          <cell r="G107">
            <v>7</v>
          </cell>
        </row>
        <row r="108">
          <cell r="A108">
            <v>3.06</v>
          </cell>
          <cell r="B108" t="str">
            <v>GI pipe, 1 1/2", class B</v>
          </cell>
          <cell r="C108" t="str">
            <v>rm</v>
          </cell>
          <cell r="D108">
            <v>10583</v>
          </cell>
          <cell r="E108">
            <v>5.7771999999999997</v>
          </cell>
          <cell r="F108">
            <v>1.3331999999999999</v>
          </cell>
          <cell r="G108">
            <v>4.444</v>
          </cell>
        </row>
        <row r="109">
          <cell r="A109">
            <v>3.07</v>
          </cell>
          <cell r="B109" t="str">
            <v>GI pipe, 1 1/4", class B</v>
          </cell>
          <cell r="C109" t="str">
            <v>rm</v>
          </cell>
          <cell r="D109">
            <v>9280</v>
          </cell>
          <cell r="E109">
            <v>5.0556999999999999</v>
          </cell>
          <cell r="F109">
            <v>1.1666999999999998</v>
          </cell>
          <cell r="G109">
            <v>3.8889999999999998</v>
          </cell>
        </row>
        <row r="110">
          <cell r="A110">
            <v>3.08</v>
          </cell>
          <cell r="B110" t="str">
            <v>GI pipe, 1", class B</v>
          </cell>
          <cell r="C110" t="str">
            <v>rm</v>
          </cell>
          <cell r="D110">
            <v>7417</v>
          </cell>
          <cell r="E110">
            <v>3.9</v>
          </cell>
          <cell r="F110">
            <v>0.89999999999999991</v>
          </cell>
          <cell r="G110">
            <v>3</v>
          </cell>
        </row>
        <row r="111">
          <cell r="A111">
            <v>3.09</v>
          </cell>
          <cell r="B111" t="str">
            <v>GI pipe, 3/4", class B</v>
          </cell>
          <cell r="C111" t="str">
            <v>rm</v>
          </cell>
          <cell r="D111">
            <v>6833</v>
          </cell>
          <cell r="E111">
            <v>2.5285000000000002</v>
          </cell>
          <cell r="F111">
            <v>0.58350000000000002</v>
          </cell>
          <cell r="G111">
            <v>1.9450000000000001</v>
          </cell>
        </row>
        <row r="112">
          <cell r="A112">
            <v>3.1</v>
          </cell>
          <cell r="B112" t="str">
            <v>GI pipe, 1/2", class B</v>
          </cell>
          <cell r="C112" t="str">
            <v>rm</v>
          </cell>
          <cell r="D112">
            <v>4750</v>
          </cell>
          <cell r="E112">
            <v>1.95</v>
          </cell>
          <cell r="F112">
            <v>0.44999999999999996</v>
          </cell>
          <cell r="G112">
            <v>1.5</v>
          </cell>
        </row>
        <row r="113">
          <cell r="A113">
            <v>3.11</v>
          </cell>
          <cell r="B113" t="str">
            <v>GI elbow, 4", class B</v>
          </cell>
          <cell r="C113" t="str">
            <v>pc</v>
          </cell>
          <cell r="D113">
            <v>14985.49</v>
          </cell>
          <cell r="E113">
            <v>7.8871000000000002</v>
          </cell>
          <cell r="F113">
            <v>1.8201000000000001</v>
          </cell>
          <cell r="G113">
            <v>6.0670000000000002</v>
          </cell>
        </row>
        <row r="114">
          <cell r="A114">
            <v>3.12</v>
          </cell>
          <cell r="B114" t="str">
            <v>GI elbow, 3", class B</v>
          </cell>
          <cell r="C114" t="str">
            <v>pc</v>
          </cell>
          <cell r="D114">
            <v>8232.51</v>
          </cell>
          <cell r="E114">
            <v>4.3329000000000004</v>
          </cell>
          <cell r="F114">
            <v>0.99990000000000001</v>
          </cell>
          <cell r="G114">
            <v>3.3330000000000002</v>
          </cell>
        </row>
        <row r="115">
          <cell r="A115">
            <v>3.13</v>
          </cell>
          <cell r="B115" t="str">
            <v>GI elbow, 2 1/2", class B</v>
          </cell>
          <cell r="C115" t="str">
            <v>pc</v>
          </cell>
          <cell r="D115">
            <v>5434.0000000000009</v>
          </cell>
          <cell r="E115">
            <v>2.8600000000000003</v>
          </cell>
          <cell r="F115">
            <v>0.66</v>
          </cell>
          <cell r="G115">
            <v>2.2000000000000002</v>
          </cell>
        </row>
        <row r="116">
          <cell r="A116">
            <v>3.14</v>
          </cell>
          <cell r="B116" t="str">
            <v>GI elbow, 2", class B</v>
          </cell>
          <cell r="C116" t="str">
            <v>pc</v>
          </cell>
          <cell r="D116">
            <v>2551.5099999999998</v>
          </cell>
          <cell r="E116">
            <v>1.3428999999999998</v>
          </cell>
          <cell r="F116">
            <v>0.30989999999999995</v>
          </cell>
          <cell r="G116">
            <v>1.0329999999999999</v>
          </cell>
        </row>
        <row r="117">
          <cell r="A117">
            <v>3.15</v>
          </cell>
          <cell r="B117" t="str">
            <v>GI elbow, 1 1/2", class B</v>
          </cell>
          <cell r="C117" t="str">
            <v>pc</v>
          </cell>
          <cell r="D117">
            <v>1647.49</v>
          </cell>
          <cell r="E117">
            <v>0.86709999999999998</v>
          </cell>
          <cell r="F117">
            <v>0.2001</v>
          </cell>
          <cell r="G117">
            <v>0.66700000000000004</v>
          </cell>
        </row>
        <row r="118">
          <cell r="A118">
            <v>3.16</v>
          </cell>
          <cell r="B118" t="str">
            <v>GI elbow, 1 1/4", class B</v>
          </cell>
          <cell r="C118" t="str">
            <v>pc</v>
          </cell>
          <cell r="D118">
            <v>1235</v>
          </cell>
          <cell r="E118">
            <v>0.65</v>
          </cell>
          <cell r="F118">
            <v>0.15</v>
          </cell>
          <cell r="G118">
            <v>0.5</v>
          </cell>
        </row>
        <row r="119">
          <cell r="A119">
            <v>3.17</v>
          </cell>
          <cell r="B119" t="str">
            <v>GI elbow, 1", class B</v>
          </cell>
          <cell r="C119" t="str">
            <v>pc</v>
          </cell>
          <cell r="D119">
            <v>822.51</v>
          </cell>
          <cell r="E119">
            <v>0.43290000000000001</v>
          </cell>
          <cell r="F119">
            <v>9.9900000000000003E-2</v>
          </cell>
          <cell r="G119">
            <v>0.33300000000000002</v>
          </cell>
        </row>
        <row r="120">
          <cell r="A120">
            <v>3.18</v>
          </cell>
          <cell r="B120" t="str">
            <v>GI elbow, 3/4", class B</v>
          </cell>
          <cell r="C120" t="str">
            <v>pc</v>
          </cell>
          <cell r="D120">
            <v>575.51</v>
          </cell>
          <cell r="E120">
            <v>0.3029</v>
          </cell>
          <cell r="F120">
            <v>6.9900000000000004E-2</v>
          </cell>
          <cell r="G120">
            <v>0.23300000000000001</v>
          </cell>
        </row>
        <row r="121">
          <cell r="A121">
            <v>3.19</v>
          </cell>
          <cell r="B121" t="str">
            <v>GI elbow, 1/2", class B</v>
          </cell>
          <cell r="C121" t="str">
            <v>pc</v>
          </cell>
          <cell r="D121">
            <v>412.49</v>
          </cell>
          <cell r="E121">
            <v>0.21710000000000002</v>
          </cell>
          <cell r="F121">
            <v>5.0099999999999999E-2</v>
          </cell>
          <cell r="G121">
            <v>0.16700000000000001</v>
          </cell>
        </row>
        <row r="122">
          <cell r="A122">
            <v>3.2</v>
          </cell>
          <cell r="B122" t="str">
            <v>GI end cap, 4", class B</v>
          </cell>
          <cell r="C122" t="str">
            <v>pc</v>
          </cell>
          <cell r="D122">
            <v>17290</v>
          </cell>
          <cell r="E122">
            <v>9.1</v>
          </cell>
          <cell r="F122">
            <v>2.1</v>
          </cell>
          <cell r="G122">
            <v>7</v>
          </cell>
        </row>
        <row r="123">
          <cell r="A123">
            <v>3.21</v>
          </cell>
          <cell r="B123" t="str">
            <v>GI end cap, 3", class B</v>
          </cell>
          <cell r="C123" t="str">
            <v>pc</v>
          </cell>
          <cell r="D123">
            <v>10702.51</v>
          </cell>
          <cell r="E123">
            <v>5.6329000000000002</v>
          </cell>
          <cell r="F123">
            <v>1.2999000000000001</v>
          </cell>
          <cell r="G123">
            <v>4.3330000000000002</v>
          </cell>
        </row>
        <row r="124">
          <cell r="A124">
            <v>3.22</v>
          </cell>
          <cell r="B124" t="str">
            <v>GI end cap, 2 1/2", class B</v>
          </cell>
          <cell r="C124" t="str">
            <v>pc</v>
          </cell>
          <cell r="D124">
            <v>9057.489999999998</v>
          </cell>
          <cell r="E124">
            <v>4.7670999999999992</v>
          </cell>
          <cell r="F124">
            <v>1.1000999999999999</v>
          </cell>
          <cell r="G124">
            <v>3.6669999999999998</v>
          </cell>
        </row>
        <row r="125">
          <cell r="A125">
            <v>3.23</v>
          </cell>
          <cell r="B125" t="str">
            <v>GI end cap, 2", class B</v>
          </cell>
          <cell r="C125" t="str">
            <v>pc</v>
          </cell>
          <cell r="D125">
            <v>9630</v>
          </cell>
          <cell r="E125">
            <v>3.4670999999999998</v>
          </cell>
          <cell r="F125">
            <v>0.80009999999999992</v>
          </cell>
          <cell r="G125">
            <v>2.6669999999999998</v>
          </cell>
        </row>
        <row r="126">
          <cell r="A126">
            <v>3.24</v>
          </cell>
          <cell r="B126" t="str">
            <v>GI end cap, 1 1/2", class B</v>
          </cell>
          <cell r="C126" t="str">
            <v>pc</v>
          </cell>
          <cell r="D126">
            <v>8370</v>
          </cell>
          <cell r="E126">
            <v>2.1671</v>
          </cell>
          <cell r="F126">
            <v>0.50009999999999999</v>
          </cell>
          <cell r="G126">
            <v>1.667</v>
          </cell>
        </row>
        <row r="127">
          <cell r="A127">
            <v>3.25</v>
          </cell>
          <cell r="B127" t="str">
            <v>GI end cap, 1 1/4", class B</v>
          </cell>
          <cell r="C127" t="str">
            <v>pc</v>
          </cell>
          <cell r="D127">
            <v>7200</v>
          </cell>
          <cell r="E127">
            <v>1.3</v>
          </cell>
          <cell r="F127">
            <v>0.3</v>
          </cell>
          <cell r="G127">
            <v>1</v>
          </cell>
        </row>
        <row r="128">
          <cell r="A128">
            <v>3.26</v>
          </cell>
          <cell r="B128" t="str">
            <v>GI end cap, 1", class B</v>
          </cell>
          <cell r="C128" t="str">
            <v>pc</v>
          </cell>
          <cell r="D128">
            <v>6030</v>
          </cell>
          <cell r="E128">
            <v>0.86709999999999998</v>
          </cell>
          <cell r="F128">
            <v>0.2001</v>
          </cell>
          <cell r="G128">
            <v>0.66700000000000004</v>
          </cell>
        </row>
        <row r="129">
          <cell r="A129">
            <v>3.27</v>
          </cell>
          <cell r="B129" t="str">
            <v>GI end cap, 3/4", class B</v>
          </cell>
          <cell r="C129" t="str">
            <v>pc</v>
          </cell>
          <cell r="D129">
            <v>4770</v>
          </cell>
          <cell r="E129">
            <v>0.69290000000000007</v>
          </cell>
          <cell r="F129">
            <v>0.15990000000000001</v>
          </cell>
          <cell r="G129">
            <v>0.53300000000000003</v>
          </cell>
        </row>
        <row r="130">
          <cell r="A130">
            <v>3.28</v>
          </cell>
          <cell r="B130" t="str">
            <v>GI end cap, 1/2", class B</v>
          </cell>
          <cell r="C130" t="str">
            <v>pc</v>
          </cell>
          <cell r="D130">
            <v>3600</v>
          </cell>
          <cell r="E130">
            <v>0.52</v>
          </cell>
          <cell r="F130">
            <v>0.12</v>
          </cell>
          <cell r="G130">
            <v>0.4</v>
          </cell>
        </row>
        <row r="131">
          <cell r="A131">
            <v>3.29</v>
          </cell>
          <cell r="B131" t="str">
            <v>GI nipple, 4", class B</v>
          </cell>
          <cell r="C131" t="str">
            <v>pc</v>
          </cell>
          <cell r="D131">
            <v>9754.2199999999993</v>
          </cell>
          <cell r="E131">
            <v>5.1337999999999999</v>
          </cell>
          <cell r="F131">
            <v>1.4668000000000001</v>
          </cell>
          <cell r="G131">
            <v>3.6669999999999998</v>
          </cell>
        </row>
        <row r="132">
          <cell r="A132">
            <v>3.3</v>
          </cell>
          <cell r="B132" t="str">
            <v>GI nipple, 3", class B</v>
          </cell>
          <cell r="C132" t="str">
            <v>pc</v>
          </cell>
          <cell r="D132">
            <v>5320</v>
          </cell>
          <cell r="E132">
            <v>2.8</v>
          </cell>
          <cell r="F132">
            <v>0.8</v>
          </cell>
          <cell r="G132">
            <v>2</v>
          </cell>
        </row>
        <row r="133">
          <cell r="A133">
            <v>3.31</v>
          </cell>
          <cell r="B133" t="str">
            <v>GI nipple, 2 1/2", class B</v>
          </cell>
          <cell r="C133" t="str">
            <v>pc</v>
          </cell>
          <cell r="D133">
            <v>3724</v>
          </cell>
          <cell r="E133">
            <v>1.96</v>
          </cell>
          <cell r="F133">
            <v>0.55999999999999994</v>
          </cell>
          <cell r="G133">
            <v>1.4</v>
          </cell>
        </row>
        <row r="134">
          <cell r="A134">
            <v>3.32</v>
          </cell>
          <cell r="B134" t="str">
            <v>GI nipple, 2", class B</v>
          </cell>
          <cell r="C134" t="str">
            <v>pc</v>
          </cell>
          <cell r="D134">
            <v>1949.78</v>
          </cell>
          <cell r="E134">
            <v>1.0262</v>
          </cell>
          <cell r="F134">
            <v>0.29320000000000002</v>
          </cell>
          <cell r="G134">
            <v>0.73299999999999998</v>
          </cell>
        </row>
        <row r="135">
          <cell r="A135">
            <v>3.33</v>
          </cell>
          <cell r="B135" t="str">
            <v>GI nipple, 1 1/2", class B</v>
          </cell>
          <cell r="C135" t="str">
            <v>pc</v>
          </cell>
          <cell r="D135">
            <v>1417.7800000000002</v>
          </cell>
          <cell r="E135">
            <v>0.74620000000000009</v>
          </cell>
          <cell r="F135">
            <v>0.21320000000000003</v>
          </cell>
          <cell r="G135">
            <v>0.53300000000000003</v>
          </cell>
        </row>
        <row r="136">
          <cell r="A136">
            <v>3.34</v>
          </cell>
          <cell r="B136" t="str">
            <v>GI nipple, 1 1/4", class B</v>
          </cell>
          <cell r="C136" t="str">
            <v>pc</v>
          </cell>
          <cell r="D136">
            <v>1064</v>
          </cell>
          <cell r="E136">
            <v>0.56000000000000005</v>
          </cell>
          <cell r="F136">
            <v>0.16000000000000003</v>
          </cell>
          <cell r="G136">
            <v>0.4</v>
          </cell>
        </row>
        <row r="137">
          <cell r="A137">
            <v>3.35</v>
          </cell>
          <cell r="B137" t="str">
            <v>GI nipple, 1", class B</v>
          </cell>
          <cell r="C137" t="str">
            <v>pc</v>
          </cell>
          <cell r="D137">
            <v>2430</v>
          </cell>
          <cell r="E137">
            <v>0.37380000000000002</v>
          </cell>
          <cell r="F137">
            <v>0.10680000000000001</v>
          </cell>
          <cell r="G137">
            <v>0.26700000000000002</v>
          </cell>
        </row>
        <row r="138">
          <cell r="A138">
            <v>3.36</v>
          </cell>
          <cell r="B138" t="str">
            <v>GI nipple, 3/4", class B</v>
          </cell>
          <cell r="C138" t="str">
            <v>pc</v>
          </cell>
          <cell r="D138">
            <v>1800</v>
          </cell>
          <cell r="E138">
            <v>0.28000000000000003</v>
          </cell>
          <cell r="F138">
            <v>8.0000000000000016E-2</v>
          </cell>
          <cell r="G138">
            <v>0.2</v>
          </cell>
        </row>
        <row r="139">
          <cell r="A139">
            <v>3.37</v>
          </cell>
          <cell r="B139" t="str">
            <v>GI nipple, 1/2", class B</v>
          </cell>
          <cell r="C139" t="str">
            <v>pc</v>
          </cell>
          <cell r="D139">
            <v>1170</v>
          </cell>
          <cell r="E139">
            <v>0.23380000000000001</v>
          </cell>
          <cell r="F139">
            <v>6.6800000000000012E-2</v>
          </cell>
          <cell r="G139">
            <v>0.16700000000000001</v>
          </cell>
        </row>
        <row r="140">
          <cell r="A140">
            <v>3.38</v>
          </cell>
          <cell r="B140" t="str">
            <v>GI reducer, 4" x 3", class B</v>
          </cell>
          <cell r="C140" t="str">
            <v>pc</v>
          </cell>
          <cell r="D140">
            <v>9754.2199999999993</v>
          </cell>
          <cell r="E140">
            <v>5.1337999999999999</v>
          </cell>
          <cell r="F140">
            <v>1.4668000000000001</v>
          </cell>
          <cell r="G140">
            <v>3.6669999999999998</v>
          </cell>
        </row>
        <row r="141">
          <cell r="A141">
            <v>3.39</v>
          </cell>
          <cell r="B141" t="str">
            <v>GI reducer, 3" x 2", class B</v>
          </cell>
          <cell r="C141" t="str">
            <v>pc</v>
          </cell>
          <cell r="D141">
            <v>5320</v>
          </cell>
          <cell r="E141">
            <v>2.8</v>
          </cell>
          <cell r="F141">
            <v>0.8</v>
          </cell>
          <cell r="G141">
            <v>2</v>
          </cell>
        </row>
        <row r="142">
          <cell r="A142">
            <v>3.4</v>
          </cell>
          <cell r="B142" t="str">
            <v>GI reducer, 2 1/2" x 1", class B</v>
          </cell>
          <cell r="C142" t="str">
            <v>pc</v>
          </cell>
          <cell r="D142">
            <v>3546.578</v>
          </cell>
          <cell r="E142">
            <v>1.8666199999999999</v>
          </cell>
          <cell r="F142">
            <v>0.53332000000000002</v>
          </cell>
          <cell r="G142">
            <v>1.3332999999999999</v>
          </cell>
        </row>
        <row r="143">
          <cell r="A143">
            <v>3.41</v>
          </cell>
          <cell r="B143" t="str">
            <v>GI reducer, 2" x 1 1/2", class B</v>
          </cell>
          <cell r="C143" t="str">
            <v>pc</v>
          </cell>
          <cell r="D143">
            <v>2128</v>
          </cell>
          <cell r="E143">
            <v>1.1200000000000001</v>
          </cell>
          <cell r="F143">
            <v>0.32000000000000006</v>
          </cell>
          <cell r="G143">
            <v>0.8</v>
          </cell>
        </row>
        <row r="144">
          <cell r="A144">
            <v>3.42</v>
          </cell>
          <cell r="B144" t="str">
            <v>GI reducer, 2" x 1", class B</v>
          </cell>
          <cell r="C144" t="str">
            <v>pc</v>
          </cell>
          <cell r="D144">
            <v>2128</v>
          </cell>
          <cell r="E144">
            <v>1.1200000000000001</v>
          </cell>
          <cell r="F144">
            <v>0.32000000000000006</v>
          </cell>
          <cell r="G144">
            <v>0.8</v>
          </cell>
        </row>
        <row r="145">
          <cell r="A145">
            <v>3.43</v>
          </cell>
          <cell r="B145" t="str">
            <v>GI reducer, 1 1/2" x 1 1/4", class B</v>
          </cell>
          <cell r="C145" t="str">
            <v>pc</v>
          </cell>
          <cell r="D145">
            <v>1774.2200000000003</v>
          </cell>
          <cell r="E145">
            <v>0.93380000000000007</v>
          </cell>
          <cell r="F145">
            <v>0.26680000000000004</v>
          </cell>
          <cell r="G145">
            <v>0.66700000000000004</v>
          </cell>
        </row>
        <row r="146">
          <cell r="A146">
            <v>3.4350000000000001</v>
          </cell>
          <cell r="B146" t="str">
            <v>GI reducer, 1 1/2" x 1", class B</v>
          </cell>
          <cell r="C146" t="str">
            <v>pc</v>
          </cell>
          <cell r="D146">
            <v>1774.2200000000003</v>
          </cell>
          <cell r="E146">
            <v>0.93380000000000007</v>
          </cell>
          <cell r="F146">
            <v>0.26680000000000004</v>
          </cell>
          <cell r="G146">
            <v>0.66700000000000004</v>
          </cell>
        </row>
        <row r="147">
          <cell r="A147">
            <v>3.44</v>
          </cell>
          <cell r="B147" t="str">
            <v>GI reducer, 1 1/2" x 3/4", class B</v>
          </cell>
          <cell r="C147" t="str">
            <v>pc</v>
          </cell>
          <cell r="D147">
            <v>1774.2200000000003</v>
          </cell>
          <cell r="E147">
            <v>0.93380000000000007</v>
          </cell>
          <cell r="F147">
            <v>0.26680000000000004</v>
          </cell>
          <cell r="G147">
            <v>0.66700000000000004</v>
          </cell>
        </row>
        <row r="148">
          <cell r="A148">
            <v>3.45</v>
          </cell>
          <cell r="B148" t="str">
            <v>GI reducer, 1 1/2" x 1/2", class B</v>
          </cell>
          <cell r="C148" t="str">
            <v>pc</v>
          </cell>
          <cell r="D148">
            <v>1774.2200000000003</v>
          </cell>
          <cell r="E148">
            <v>0.93380000000000007</v>
          </cell>
          <cell r="F148">
            <v>0.26680000000000004</v>
          </cell>
          <cell r="G148">
            <v>0.66700000000000004</v>
          </cell>
        </row>
        <row r="149">
          <cell r="A149">
            <v>3.46</v>
          </cell>
          <cell r="B149" t="str">
            <v>GI reducer, 1 1/4" x 1", class B</v>
          </cell>
          <cell r="C149" t="str">
            <v>pc</v>
          </cell>
          <cell r="D149">
            <v>1418.5780000000002</v>
          </cell>
          <cell r="E149">
            <v>0.74662000000000006</v>
          </cell>
          <cell r="F149">
            <v>0.21332000000000001</v>
          </cell>
          <cell r="G149">
            <v>0.5333</v>
          </cell>
        </row>
        <row r="150">
          <cell r="A150">
            <v>3.47</v>
          </cell>
          <cell r="B150" t="str">
            <v>GI reducer, 1 1/4" x 1/2", class B</v>
          </cell>
          <cell r="C150" t="str">
            <v>pc</v>
          </cell>
          <cell r="D150">
            <v>1418.5780000000002</v>
          </cell>
          <cell r="E150">
            <v>0.74662000000000006</v>
          </cell>
          <cell r="F150">
            <v>0.21332000000000001</v>
          </cell>
          <cell r="G150">
            <v>0.5333</v>
          </cell>
        </row>
        <row r="151">
          <cell r="A151">
            <v>3.48</v>
          </cell>
          <cell r="B151" t="str">
            <v>GI reducer, 1" x 3/4", class B</v>
          </cell>
          <cell r="C151" t="str">
            <v>pc</v>
          </cell>
          <cell r="D151">
            <v>885.78000000000009</v>
          </cell>
          <cell r="E151">
            <v>0.46620000000000006</v>
          </cell>
          <cell r="F151">
            <v>0.13320000000000001</v>
          </cell>
          <cell r="G151">
            <v>0.33300000000000002</v>
          </cell>
        </row>
        <row r="152">
          <cell r="A152">
            <v>3.49</v>
          </cell>
          <cell r="B152" t="str">
            <v>GI reducer, 1" x 1/2", class B</v>
          </cell>
          <cell r="C152" t="str">
            <v>pc</v>
          </cell>
          <cell r="D152">
            <v>885.78000000000009</v>
          </cell>
          <cell r="E152">
            <v>0.46620000000000006</v>
          </cell>
          <cell r="F152">
            <v>0.13320000000000001</v>
          </cell>
          <cell r="G152">
            <v>0.33300000000000002</v>
          </cell>
        </row>
        <row r="153">
          <cell r="A153">
            <v>3.5</v>
          </cell>
          <cell r="B153" t="str">
            <v>GI reducer, 3/4" x 1/2", class B</v>
          </cell>
          <cell r="C153" t="str">
            <v>pc</v>
          </cell>
          <cell r="D153">
            <v>710.22</v>
          </cell>
          <cell r="E153">
            <v>0.37380000000000002</v>
          </cell>
          <cell r="F153">
            <v>0.10680000000000001</v>
          </cell>
          <cell r="G153">
            <v>0.26700000000000002</v>
          </cell>
        </row>
        <row r="154">
          <cell r="A154">
            <v>3.51</v>
          </cell>
          <cell r="B154" t="str">
            <v>GI socket, 4", class B</v>
          </cell>
          <cell r="C154" t="str">
            <v>pc</v>
          </cell>
          <cell r="D154">
            <v>11881.422000000002</v>
          </cell>
          <cell r="E154">
            <v>6.2533800000000008</v>
          </cell>
          <cell r="F154">
            <v>1.7866800000000003</v>
          </cell>
          <cell r="G154">
            <v>4.4667000000000003</v>
          </cell>
        </row>
        <row r="155">
          <cell r="A155">
            <v>3.52</v>
          </cell>
          <cell r="B155" t="str">
            <v>GI socket, 3", class B</v>
          </cell>
          <cell r="C155" t="str">
            <v>pc</v>
          </cell>
          <cell r="D155">
            <v>7094.2199999999993</v>
          </cell>
          <cell r="E155">
            <v>3.7337999999999996</v>
          </cell>
          <cell r="F155">
            <v>1.0668</v>
          </cell>
          <cell r="G155">
            <v>2.6669999999999998</v>
          </cell>
        </row>
        <row r="156">
          <cell r="A156">
            <v>3.53</v>
          </cell>
          <cell r="B156" t="str">
            <v>GI socket, 2 1/2", class B</v>
          </cell>
          <cell r="C156" t="str">
            <v>pc</v>
          </cell>
          <cell r="D156">
            <v>4966.22</v>
          </cell>
          <cell r="E156">
            <v>2.6137999999999999</v>
          </cell>
          <cell r="F156">
            <v>0.74680000000000002</v>
          </cell>
          <cell r="G156">
            <v>1.867</v>
          </cell>
        </row>
        <row r="157">
          <cell r="A157">
            <v>3.54</v>
          </cell>
          <cell r="B157" t="str">
            <v>GI socket, 2", class B</v>
          </cell>
          <cell r="C157" t="str">
            <v>pc</v>
          </cell>
          <cell r="D157">
            <v>2660</v>
          </cell>
          <cell r="E157">
            <v>1.4</v>
          </cell>
          <cell r="F157">
            <v>0.4</v>
          </cell>
          <cell r="G157">
            <v>1</v>
          </cell>
        </row>
        <row r="158">
          <cell r="A158">
            <v>3.55</v>
          </cell>
          <cell r="B158" t="str">
            <v>GI socket, 1 1/2", class B</v>
          </cell>
          <cell r="C158" t="str">
            <v>pc</v>
          </cell>
          <cell r="D158">
            <v>1596</v>
          </cell>
          <cell r="E158">
            <v>0.84</v>
          </cell>
          <cell r="F158">
            <v>0.24</v>
          </cell>
          <cell r="G158">
            <v>0.6</v>
          </cell>
        </row>
        <row r="159">
          <cell r="A159">
            <v>3.56</v>
          </cell>
          <cell r="B159" t="str">
            <v>GI socket, 1 1/4", class B</v>
          </cell>
          <cell r="C159" t="str">
            <v>pc</v>
          </cell>
          <cell r="D159">
            <v>1418.5780000000002</v>
          </cell>
          <cell r="E159">
            <v>0.74662000000000006</v>
          </cell>
          <cell r="F159">
            <v>0.21332000000000001</v>
          </cell>
          <cell r="G159">
            <v>0.5333</v>
          </cell>
        </row>
        <row r="160">
          <cell r="A160">
            <v>3.57</v>
          </cell>
          <cell r="B160" t="str">
            <v>GI socket, 1", class B</v>
          </cell>
          <cell r="C160" t="str">
            <v>pc</v>
          </cell>
          <cell r="D160">
            <v>885.78000000000009</v>
          </cell>
          <cell r="E160">
            <v>0.46620000000000006</v>
          </cell>
          <cell r="F160">
            <v>0.13320000000000001</v>
          </cell>
          <cell r="G160">
            <v>0.33300000000000002</v>
          </cell>
        </row>
        <row r="161">
          <cell r="A161">
            <v>3.58</v>
          </cell>
          <cell r="B161" t="str">
            <v>GI socket, 3/4", class B</v>
          </cell>
          <cell r="C161" t="str">
            <v>pc</v>
          </cell>
          <cell r="D161">
            <v>532</v>
          </cell>
          <cell r="E161">
            <v>0.28000000000000003</v>
          </cell>
          <cell r="F161">
            <v>8.0000000000000016E-2</v>
          </cell>
          <cell r="G161">
            <v>0.2</v>
          </cell>
        </row>
        <row r="162">
          <cell r="A162">
            <v>3.59</v>
          </cell>
          <cell r="B162" t="str">
            <v>GI socket, 1/2", class B</v>
          </cell>
          <cell r="C162" t="str">
            <v>pc</v>
          </cell>
          <cell r="D162">
            <v>354.57800000000003</v>
          </cell>
          <cell r="E162">
            <v>0.18662000000000001</v>
          </cell>
          <cell r="F162">
            <v>5.3320000000000006E-2</v>
          </cell>
          <cell r="G162">
            <v>0.1333</v>
          </cell>
        </row>
        <row r="163">
          <cell r="A163">
            <v>3.6</v>
          </cell>
          <cell r="B163" t="str">
            <v>GI equal tee, 4", class B</v>
          </cell>
          <cell r="C163" t="str">
            <v>pc</v>
          </cell>
          <cell r="D163">
            <v>11881.422000000002</v>
          </cell>
          <cell r="E163">
            <v>6.2533800000000008</v>
          </cell>
          <cell r="F163">
            <v>1.7866800000000003</v>
          </cell>
          <cell r="G163">
            <v>4.4667000000000003</v>
          </cell>
        </row>
        <row r="164">
          <cell r="A164">
            <v>3.61</v>
          </cell>
          <cell r="B164" t="str">
            <v>GI equal tee, 3", class B</v>
          </cell>
          <cell r="C164" t="str">
            <v>pc</v>
          </cell>
          <cell r="D164">
            <v>7094.2199999999993</v>
          </cell>
          <cell r="E164">
            <v>3.7337999999999996</v>
          </cell>
          <cell r="F164">
            <v>1.0668</v>
          </cell>
          <cell r="G164">
            <v>2.6669999999999998</v>
          </cell>
        </row>
        <row r="165">
          <cell r="A165">
            <v>3.62</v>
          </cell>
          <cell r="B165" t="str">
            <v>GI equal tee, 2 1/2", class B</v>
          </cell>
          <cell r="C165" t="str">
            <v>pc</v>
          </cell>
          <cell r="D165">
            <v>4966.22</v>
          </cell>
          <cell r="E165">
            <v>2.6137999999999999</v>
          </cell>
          <cell r="F165">
            <v>0.74680000000000002</v>
          </cell>
          <cell r="G165">
            <v>1.867</v>
          </cell>
        </row>
        <row r="166">
          <cell r="A166">
            <v>3.63</v>
          </cell>
          <cell r="B166" t="str">
            <v>GI equal tee, 2", class B</v>
          </cell>
          <cell r="C166" t="str">
            <v>pc</v>
          </cell>
          <cell r="D166">
            <v>2660</v>
          </cell>
          <cell r="E166">
            <v>1.4</v>
          </cell>
          <cell r="F166">
            <v>0.4</v>
          </cell>
          <cell r="G166">
            <v>1</v>
          </cell>
        </row>
        <row r="167">
          <cell r="A167">
            <v>3.64</v>
          </cell>
          <cell r="B167" t="str">
            <v>GI equal tee, 1 1/2", class B</v>
          </cell>
          <cell r="C167" t="str">
            <v>pc</v>
          </cell>
          <cell r="D167">
            <v>1596</v>
          </cell>
          <cell r="E167">
            <v>0.84</v>
          </cell>
          <cell r="F167">
            <v>0.24</v>
          </cell>
          <cell r="G167">
            <v>0.6</v>
          </cell>
        </row>
        <row r="168">
          <cell r="A168">
            <v>3.65</v>
          </cell>
          <cell r="B168" t="str">
            <v>GI equal tee, 1 1/4", class B</v>
          </cell>
          <cell r="C168" t="str">
            <v>pc</v>
          </cell>
          <cell r="D168">
            <v>1418.5780000000002</v>
          </cell>
          <cell r="E168">
            <v>0.74662000000000006</v>
          </cell>
          <cell r="F168">
            <v>0.21332000000000001</v>
          </cell>
          <cell r="G168">
            <v>0.5333</v>
          </cell>
        </row>
        <row r="169">
          <cell r="A169">
            <v>3.66</v>
          </cell>
          <cell r="B169" t="str">
            <v>GI equal tee, 1", class B</v>
          </cell>
          <cell r="C169" t="str">
            <v>pc</v>
          </cell>
          <cell r="D169">
            <v>885.78000000000009</v>
          </cell>
          <cell r="E169">
            <v>0.46620000000000006</v>
          </cell>
          <cell r="F169">
            <v>0.13320000000000001</v>
          </cell>
          <cell r="G169">
            <v>0.33300000000000002</v>
          </cell>
        </row>
        <row r="170">
          <cell r="A170">
            <v>3.67</v>
          </cell>
          <cell r="B170" t="str">
            <v>GI equal teet, 3/4", class B</v>
          </cell>
          <cell r="C170" t="str">
            <v>pc</v>
          </cell>
          <cell r="D170">
            <v>532</v>
          </cell>
          <cell r="E170">
            <v>0.28000000000000003</v>
          </cell>
          <cell r="F170">
            <v>8.0000000000000016E-2</v>
          </cell>
          <cell r="G170">
            <v>0.2</v>
          </cell>
        </row>
        <row r="171">
          <cell r="A171">
            <v>3.68</v>
          </cell>
          <cell r="B171" t="str">
            <v>GI equal tee, 1/2", class B</v>
          </cell>
          <cell r="C171" t="str">
            <v>pc</v>
          </cell>
          <cell r="D171">
            <v>354.57800000000003</v>
          </cell>
          <cell r="E171">
            <v>0.18662000000000001</v>
          </cell>
          <cell r="F171">
            <v>5.3320000000000006E-2</v>
          </cell>
          <cell r="G171">
            <v>0.1333</v>
          </cell>
        </row>
        <row r="172">
          <cell r="A172">
            <v>3.69</v>
          </cell>
          <cell r="B172" t="str">
            <v>GI unequal tee, 4 x 4 x 1/2", class B</v>
          </cell>
          <cell r="C172" t="str">
            <v>pc</v>
          </cell>
          <cell r="D172">
            <v>32273.78</v>
          </cell>
          <cell r="E172">
            <v>16.9862</v>
          </cell>
          <cell r="F172">
            <v>4.8532000000000002</v>
          </cell>
          <cell r="G172">
            <v>12.132999999999999</v>
          </cell>
        </row>
        <row r="173">
          <cell r="A173">
            <v>3.7</v>
          </cell>
          <cell r="B173" t="str">
            <v>GI unequal tee, 4 x 4 x 3/4", class B</v>
          </cell>
          <cell r="C173" t="str">
            <v>pc</v>
          </cell>
          <cell r="D173">
            <v>32273.78</v>
          </cell>
          <cell r="E173">
            <v>16.9862</v>
          </cell>
          <cell r="F173">
            <v>4.8532000000000002</v>
          </cell>
          <cell r="G173">
            <v>12.132999999999999</v>
          </cell>
        </row>
        <row r="174">
          <cell r="A174">
            <v>3.71</v>
          </cell>
          <cell r="B174" t="str">
            <v>GI unequal tee, 3 x 3 x 3/4", class B</v>
          </cell>
          <cell r="C174" t="str">
            <v>pc</v>
          </cell>
          <cell r="D174">
            <v>16845.780000000002</v>
          </cell>
          <cell r="E174">
            <v>8.866200000000001</v>
          </cell>
          <cell r="F174">
            <v>2.5332000000000003</v>
          </cell>
          <cell r="G174">
            <v>6.3330000000000002</v>
          </cell>
        </row>
        <row r="175">
          <cell r="A175">
            <v>3.72</v>
          </cell>
          <cell r="B175" t="str">
            <v>GI unequal tee, 3 x 3 x 1/2", class B</v>
          </cell>
          <cell r="C175" t="str">
            <v>pc</v>
          </cell>
          <cell r="D175">
            <v>16845.780000000002</v>
          </cell>
          <cell r="E175">
            <v>8.866200000000001</v>
          </cell>
          <cell r="F175">
            <v>2.5332000000000003</v>
          </cell>
          <cell r="G175">
            <v>6.3330000000000002</v>
          </cell>
        </row>
        <row r="176">
          <cell r="A176">
            <v>3.73</v>
          </cell>
          <cell r="B176" t="str">
            <v>GI unequal tee, 2 x 2 x 3/4", class B</v>
          </cell>
          <cell r="C176" t="str">
            <v>pc</v>
          </cell>
          <cell r="D176">
            <v>6384</v>
          </cell>
          <cell r="E176">
            <v>3.36</v>
          </cell>
          <cell r="F176">
            <v>0.96</v>
          </cell>
          <cell r="G176">
            <v>2.4</v>
          </cell>
        </row>
        <row r="177">
          <cell r="A177">
            <v>3.74</v>
          </cell>
          <cell r="B177" t="str">
            <v>GI unequal tee, 2 x 2 x 1/2", class B</v>
          </cell>
          <cell r="C177" t="str">
            <v>pc</v>
          </cell>
          <cell r="D177">
            <v>6384</v>
          </cell>
          <cell r="E177">
            <v>3.36</v>
          </cell>
          <cell r="F177">
            <v>0.96</v>
          </cell>
          <cell r="G177">
            <v>2.4</v>
          </cell>
        </row>
        <row r="178">
          <cell r="A178">
            <v>3.75</v>
          </cell>
          <cell r="B178" t="str">
            <v>GI unequal tee, 1 1/2 x 1 1/2 x 3/4", class B</v>
          </cell>
          <cell r="C178" t="str">
            <v>pc</v>
          </cell>
          <cell r="D178">
            <v>3902.2200000000007</v>
          </cell>
          <cell r="E178">
            <v>2.0538000000000003</v>
          </cell>
          <cell r="F178">
            <v>0.5868000000000001</v>
          </cell>
          <cell r="G178">
            <v>1.4670000000000001</v>
          </cell>
        </row>
        <row r="179">
          <cell r="A179">
            <v>3.76</v>
          </cell>
          <cell r="B179" t="str">
            <v>GI unequal tee, 1 1/2 x 1 1/2 x 1/2", class B</v>
          </cell>
          <cell r="C179" t="str">
            <v>pc</v>
          </cell>
          <cell r="D179">
            <v>3902.2200000000007</v>
          </cell>
          <cell r="E179">
            <v>2.0538000000000003</v>
          </cell>
          <cell r="F179">
            <v>0.5868000000000001</v>
          </cell>
          <cell r="G179">
            <v>1.4670000000000001</v>
          </cell>
        </row>
        <row r="180">
          <cell r="A180">
            <v>3.77</v>
          </cell>
          <cell r="B180" t="str">
            <v>GI unequal tee, 1 x 1 x 3/4", class B</v>
          </cell>
          <cell r="C180" t="str">
            <v>pc</v>
          </cell>
          <cell r="D180">
            <v>2128</v>
          </cell>
          <cell r="E180">
            <v>1.1200000000000001</v>
          </cell>
          <cell r="F180">
            <v>0.32000000000000006</v>
          </cell>
          <cell r="G180">
            <v>0.8</v>
          </cell>
        </row>
        <row r="181">
          <cell r="A181">
            <v>3.78</v>
          </cell>
          <cell r="B181" t="str">
            <v>GI unequal tee, 1 x 1 x 1/2", class B</v>
          </cell>
          <cell r="C181" t="str">
            <v>pc</v>
          </cell>
          <cell r="D181">
            <v>2128</v>
          </cell>
          <cell r="E181">
            <v>1.1200000000000001</v>
          </cell>
          <cell r="F181">
            <v>0.32000000000000006</v>
          </cell>
          <cell r="G181">
            <v>0.8</v>
          </cell>
        </row>
        <row r="182">
          <cell r="A182">
            <v>3.79</v>
          </cell>
          <cell r="B182" t="str">
            <v>GI unequal tee, 3/4 x 3/4 x 1/2", class B</v>
          </cell>
          <cell r="C182" t="str">
            <v>pc</v>
          </cell>
          <cell r="D182">
            <v>1417.7800000000002</v>
          </cell>
          <cell r="E182">
            <v>0.74620000000000009</v>
          </cell>
          <cell r="F182">
            <v>0.21320000000000003</v>
          </cell>
          <cell r="G182">
            <v>0.53300000000000003</v>
          </cell>
        </row>
        <row r="183">
          <cell r="A183">
            <v>3.8</v>
          </cell>
          <cell r="B183" t="str">
            <v>GI union, 4", class B</v>
          </cell>
          <cell r="C183" t="str">
            <v>pc</v>
          </cell>
          <cell r="D183">
            <v>11881.422000000002</v>
          </cell>
          <cell r="E183">
            <v>6.2533800000000008</v>
          </cell>
          <cell r="F183">
            <v>1.7866800000000003</v>
          </cell>
          <cell r="G183">
            <v>4.4667000000000003</v>
          </cell>
        </row>
        <row r="184">
          <cell r="A184">
            <v>3.81</v>
          </cell>
          <cell r="B184" t="str">
            <v>GI union, 3", class B</v>
          </cell>
          <cell r="C184" t="str">
            <v>pc</v>
          </cell>
          <cell r="D184">
            <v>7094.2199999999993</v>
          </cell>
          <cell r="E184">
            <v>3.7337999999999996</v>
          </cell>
          <cell r="F184">
            <v>1.0668</v>
          </cell>
          <cell r="G184">
            <v>2.6669999999999998</v>
          </cell>
        </row>
        <row r="185">
          <cell r="A185">
            <v>3.82</v>
          </cell>
          <cell r="B185" t="str">
            <v>GI union, 2 1/2", class B</v>
          </cell>
          <cell r="C185" t="str">
            <v>pc</v>
          </cell>
          <cell r="D185">
            <v>4966.22</v>
          </cell>
          <cell r="E185">
            <v>2.6137999999999999</v>
          </cell>
          <cell r="F185">
            <v>0.74680000000000002</v>
          </cell>
          <cell r="G185">
            <v>1.867</v>
          </cell>
        </row>
        <row r="186">
          <cell r="A186">
            <v>3.83</v>
          </cell>
          <cell r="B186" t="str">
            <v>GI union, 2", class B</v>
          </cell>
          <cell r="C186" t="str">
            <v>pc</v>
          </cell>
          <cell r="D186">
            <v>2660</v>
          </cell>
          <cell r="E186">
            <v>1.4</v>
          </cell>
          <cell r="F186">
            <v>0.4</v>
          </cell>
          <cell r="G186">
            <v>1</v>
          </cell>
        </row>
        <row r="187">
          <cell r="A187">
            <v>3.84</v>
          </cell>
          <cell r="B187" t="str">
            <v>GI union, 1 1/2", class B</v>
          </cell>
          <cell r="C187" t="str">
            <v>pc</v>
          </cell>
          <cell r="D187">
            <v>1596</v>
          </cell>
          <cell r="E187">
            <v>0.84</v>
          </cell>
          <cell r="F187">
            <v>0.24</v>
          </cell>
          <cell r="G187">
            <v>0.6</v>
          </cell>
        </row>
        <row r="188">
          <cell r="A188">
            <v>3.85</v>
          </cell>
          <cell r="B188" t="str">
            <v>GI union, 1 1/4", class B</v>
          </cell>
          <cell r="C188" t="str">
            <v>pc</v>
          </cell>
          <cell r="D188">
            <v>1418.5780000000002</v>
          </cell>
          <cell r="E188">
            <v>0.74662000000000006</v>
          </cell>
          <cell r="F188">
            <v>0.21332000000000001</v>
          </cell>
          <cell r="G188">
            <v>0.5333</v>
          </cell>
        </row>
        <row r="189">
          <cell r="A189">
            <v>3.86</v>
          </cell>
          <cell r="B189" t="str">
            <v>GI union, 1", class B</v>
          </cell>
          <cell r="C189" t="str">
            <v>pc</v>
          </cell>
          <cell r="D189">
            <v>885.78000000000009</v>
          </cell>
          <cell r="E189">
            <v>0.46620000000000006</v>
          </cell>
          <cell r="F189">
            <v>0.13320000000000001</v>
          </cell>
          <cell r="G189">
            <v>0.33300000000000002</v>
          </cell>
        </row>
        <row r="190">
          <cell r="A190">
            <v>3.87</v>
          </cell>
          <cell r="B190" t="str">
            <v>GI union, 3/4", class B</v>
          </cell>
          <cell r="C190" t="str">
            <v>pc</v>
          </cell>
          <cell r="D190">
            <v>532</v>
          </cell>
          <cell r="E190">
            <v>0.28000000000000003</v>
          </cell>
          <cell r="F190">
            <v>8.0000000000000016E-2</v>
          </cell>
          <cell r="G190">
            <v>0.2</v>
          </cell>
        </row>
        <row r="191">
          <cell r="A191">
            <v>3.88</v>
          </cell>
          <cell r="B191" t="str">
            <v>GI union, 1/2", class B</v>
          </cell>
          <cell r="C191" t="str">
            <v>pc</v>
          </cell>
          <cell r="D191">
            <v>354.57800000000003</v>
          </cell>
          <cell r="E191">
            <v>0.18662000000000001</v>
          </cell>
          <cell r="F191">
            <v>5.3320000000000006E-2</v>
          </cell>
          <cell r="G191">
            <v>0.1333</v>
          </cell>
        </row>
        <row r="192">
          <cell r="A192">
            <v>4.0599999999999996</v>
          </cell>
          <cell r="B192" t="str">
            <v>Brass taps, 3/4", Pegler</v>
          </cell>
          <cell r="C192" t="str">
            <v>pc</v>
          </cell>
          <cell r="D192">
            <v>29260</v>
          </cell>
          <cell r="E192">
            <v>15.4</v>
          </cell>
          <cell r="F192">
            <v>4.4000000000000004</v>
          </cell>
          <cell r="G192">
            <v>11</v>
          </cell>
        </row>
        <row r="193">
          <cell r="A193">
            <v>4.07</v>
          </cell>
          <cell r="B193" t="str">
            <v>Brass taps, 1/2", Pegler</v>
          </cell>
          <cell r="C193" t="str">
            <v>pc</v>
          </cell>
          <cell r="D193">
            <v>19505.780000000002</v>
          </cell>
          <cell r="E193">
            <v>10.266200000000001</v>
          </cell>
          <cell r="F193">
            <v>2.9332000000000003</v>
          </cell>
          <cell r="G193">
            <v>7.3330000000000002</v>
          </cell>
        </row>
        <row r="194">
          <cell r="A194">
            <v>4.16</v>
          </cell>
          <cell r="B194" t="str">
            <v>Gate valve, 4", (England)</v>
          </cell>
          <cell r="C194" t="str">
            <v>pc</v>
          </cell>
          <cell r="D194">
            <v>446880</v>
          </cell>
          <cell r="E194">
            <v>235.2</v>
          </cell>
          <cell r="F194">
            <v>67.2</v>
          </cell>
          <cell r="G194">
            <v>168</v>
          </cell>
        </row>
        <row r="195">
          <cell r="A195">
            <v>4.17</v>
          </cell>
          <cell r="B195" t="str">
            <v>Gate valve, 3", (England)</v>
          </cell>
          <cell r="C195" t="str">
            <v>pc</v>
          </cell>
          <cell r="D195">
            <v>266000</v>
          </cell>
          <cell r="E195">
            <v>140</v>
          </cell>
          <cell r="F195">
            <v>40</v>
          </cell>
          <cell r="G195">
            <v>100</v>
          </cell>
        </row>
        <row r="196">
          <cell r="A196">
            <v>4.1749999999999998</v>
          </cell>
          <cell r="B196" t="str">
            <v>Gate valve, 2 1/2", (England)</v>
          </cell>
          <cell r="C196" t="str">
            <v>pc</v>
          </cell>
          <cell r="D196">
            <v>172900</v>
          </cell>
          <cell r="E196">
            <v>91</v>
          </cell>
          <cell r="F196">
            <v>26</v>
          </cell>
          <cell r="G196">
            <v>65</v>
          </cell>
        </row>
        <row r="197">
          <cell r="A197">
            <v>4.1900000000000004</v>
          </cell>
          <cell r="B197" t="str">
            <v>Gate valve, 2", (England)</v>
          </cell>
          <cell r="C197" t="str">
            <v>pc</v>
          </cell>
          <cell r="D197">
            <v>99662.22</v>
          </cell>
          <cell r="E197">
            <v>52.453800000000001</v>
          </cell>
          <cell r="F197">
            <v>14.986800000000001</v>
          </cell>
          <cell r="G197">
            <v>37.466999999999999</v>
          </cell>
        </row>
        <row r="198">
          <cell r="A198">
            <v>4.2</v>
          </cell>
          <cell r="B198" t="str">
            <v>Gate valve, 1 1/2", (England)</v>
          </cell>
          <cell r="C198" t="str">
            <v>pc</v>
          </cell>
          <cell r="D198">
            <v>75365.78</v>
          </cell>
          <cell r="E198">
            <v>39.666199999999996</v>
          </cell>
          <cell r="F198">
            <v>11.3332</v>
          </cell>
          <cell r="G198">
            <v>28.332999999999998</v>
          </cell>
        </row>
        <row r="199">
          <cell r="A199">
            <v>4.21</v>
          </cell>
          <cell r="B199" t="str">
            <v>Gate valve, 1 1/4", (England)</v>
          </cell>
          <cell r="C199" t="str">
            <v>pc</v>
          </cell>
          <cell r="D199">
            <v>50540</v>
          </cell>
          <cell r="E199">
            <v>26.6</v>
          </cell>
          <cell r="F199">
            <v>7.6000000000000005</v>
          </cell>
          <cell r="G199">
            <v>19</v>
          </cell>
        </row>
        <row r="200">
          <cell r="A200">
            <v>4.22</v>
          </cell>
          <cell r="B200" t="str">
            <v>Gate valve, 1", (England)</v>
          </cell>
          <cell r="C200" t="str">
            <v>pc</v>
          </cell>
          <cell r="D200">
            <v>31920</v>
          </cell>
          <cell r="E200">
            <v>16.8</v>
          </cell>
          <cell r="F200">
            <v>4.8000000000000007</v>
          </cell>
          <cell r="G200">
            <v>12</v>
          </cell>
        </row>
        <row r="201">
          <cell r="A201">
            <v>4.2300000000000004</v>
          </cell>
          <cell r="B201" t="str">
            <v>Gate valve, 3/4", (England)</v>
          </cell>
          <cell r="C201" t="str">
            <v>pc</v>
          </cell>
          <cell r="D201">
            <v>26600</v>
          </cell>
          <cell r="E201">
            <v>14</v>
          </cell>
          <cell r="F201">
            <v>4</v>
          </cell>
          <cell r="G201">
            <v>10</v>
          </cell>
        </row>
        <row r="202">
          <cell r="A202">
            <v>4.24</v>
          </cell>
          <cell r="B202" t="str">
            <v>Gate valve, 1/2", (England)</v>
          </cell>
          <cell r="C202" t="str">
            <v>pc</v>
          </cell>
          <cell r="D202">
            <v>18088</v>
          </cell>
          <cell r="E202">
            <v>9.52</v>
          </cell>
          <cell r="F202">
            <v>2.72</v>
          </cell>
          <cell r="G202">
            <v>6.8</v>
          </cell>
        </row>
        <row r="203">
          <cell r="A203">
            <v>4.29</v>
          </cell>
          <cell r="B203" t="str">
            <v>Globe valve, 4", (Italy)</v>
          </cell>
          <cell r="C203" t="str">
            <v>pc</v>
          </cell>
          <cell r="D203">
            <v>443334.22</v>
          </cell>
          <cell r="E203">
            <v>233.3338</v>
          </cell>
          <cell r="F203">
            <v>66.666800000000009</v>
          </cell>
          <cell r="G203">
            <v>166.667</v>
          </cell>
        </row>
        <row r="204">
          <cell r="A204">
            <v>4.3</v>
          </cell>
          <cell r="B204" t="str">
            <v>Globe valve, 3", (Italy)</v>
          </cell>
          <cell r="C204" t="str">
            <v>pc</v>
          </cell>
          <cell r="D204">
            <v>177334.22</v>
          </cell>
          <cell r="E204">
            <v>93.333799999999997</v>
          </cell>
          <cell r="F204">
            <v>26.666800000000002</v>
          </cell>
          <cell r="G204">
            <v>66.667000000000002</v>
          </cell>
        </row>
        <row r="205">
          <cell r="A205">
            <v>4.3049999999999997</v>
          </cell>
          <cell r="B205" t="str">
            <v>Globe valve, 2 1/2", (Italy)</v>
          </cell>
          <cell r="C205" t="str">
            <v>pc</v>
          </cell>
          <cell r="D205">
            <v>133000</v>
          </cell>
          <cell r="E205">
            <v>70</v>
          </cell>
          <cell r="F205">
            <v>20</v>
          </cell>
          <cell r="G205">
            <v>50</v>
          </cell>
        </row>
        <row r="206">
          <cell r="A206">
            <v>4.3099999999999996</v>
          </cell>
          <cell r="B206" t="str">
            <v>Globe valve, 2", (Italy)</v>
          </cell>
          <cell r="C206" t="str">
            <v>pc</v>
          </cell>
          <cell r="D206">
            <v>88665.78</v>
          </cell>
          <cell r="E206">
            <v>46.666199999999996</v>
          </cell>
          <cell r="F206">
            <v>13.3332</v>
          </cell>
          <cell r="G206">
            <v>33.332999999999998</v>
          </cell>
        </row>
        <row r="207">
          <cell r="A207">
            <v>4.32</v>
          </cell>
          <cell r="B207" t="str">
            <v>Globe valve, 1 1/2", (Italy)</v>
          </cell>
          <cell r="C207" t="str">
            <v>pc</v>
          </cell>
          <cell r="D207">
            <v>62065.779999999992</v>
          </cell>
          <cell r="E207">
            <v>32.666199999999996</v>
          </cell>
          <cell r="F207">
            <v>9.3331999999999997</v>
          </cell>
          <cell r="G207">
            <v>23.332999999999998</v>
          </cell>
        </row>
        <row r="208">
          <cell r="A208">
            <v>4.33</v>
          </cell>
          <cell r="B208" t="str">
            <v>Globe valve, 1 1/4", (Italy)</v>
          </cell>
          <cell r="C208" t="str">
            <v>pc</v>
          </cell>
          <cell r="D208">
            <v>53200</v>
          </cell>
          <cell r="E208">
            <v>28</v>
          </cell>
          <cell r="F208">
            <v>8</v>
          </cell>
          <cell r="G208">
            <v>20</v>
          </cell>
        </row>
        <row r="209">
          <cell r="A209">
            <v>4.34</v>
          </cell>
          <cell r="B209" t="str">
            <v>Globe valve, 1", (Italy)</v>
          </cell>
          <cell r="C209" t="str">
            <v>pc</v>
          </cell>
          <cell r="D209">
            <v>39368.000000000007</v>
          </cell>
          <cell r="E209">
            <v>20.720000000000002</v>
          </cell>
          <cell r="F209">
            <v>5.9200000000000008</v>
          </cell>
          <cell r="G209">
            <v>14.8</v>
          </cell>
        </row>
        <row r="210">
          <cell r="A210">
            <v>4.3499999999999996</v>
          </cell>
          <cell r="B210" t="str">
            <v>Globe valve, 3/4", (Italy)</v>
          </cell>
          <cell r="C210" t="str">
            <v>pc</v>
          </cell>
          <cell r="D210">
            <v>26600</v>
          </cell>
          <cell r="E210">
            <v>14</v>
          </cell>
          <cell r="F210">
            <v>4</v>
          </cell>
          <cell r="G210">
            <v>10</v>
          </cell>
        </row>
        <row r="211">
          <cell r="A211">
            <v>4.3600000000000003</v>
          </cell>
          <cell r="B211" t="str">
            <v>Globe valve, 1/2", (Italy)</v>
          </cell>
          <cell r="C211" t="str">
            <v>pc</v>
          </cell>
          <cell r="D211">
            <v>17734.22</v>
          </cell>
          <cell r="E211">
            <v>9.3338000000000001</v>
          </cell>
          <cell r="F211">
            <v>2.6668000000000003</v>
          </cell>
          <cell r="G211">
            <v>6.6669999999999998</v>
          </cell>
        </row>
        <row r="212">
          <cell r="A212">
            <v>4.37</v>
          </cell>
          <cell r="B212" t="str">
            <v>Float valve, 4", (Italy)</v>
          </cell>
          <cell r="C212" t="str">
            <v>pc</v>
          </cell>
          <cell r="D212">
            <v>0</v>
          </cell>
          <cell r="E212">
            <v>0</v>
          </cell>
          <cell r="F212">
            <v>0</v>
          </cell>
        </row>
        <row r="213">
          <cell r="A213">
            <v>4.38</v>
          </cell>
          <cell r="B213" t="str">
            <v>Float valve, 3", (Italy)</v>
          </cell>
          <cell r="C213" t="str">
            <v>pc</v>
          </cell>
          <cell r="D213">
            <v>0</v>
          </cell>
          <cell r="E213">
            <v>0</v>
          </cell>
          <cell r="F213">
            <v>0</v>
          </cell>
        </row>
        <row r="214">
          <cell r="A214">
            <v>4.3849999999999998</v>
          </cell>
          <cell r="B214" t="str">
            <v>Float valve, 2 1/2", (Italy)</v>
          </cell>
          <cell r="C214" t="str">
            <v>pc</v>
          </cell>
          <cell r="D214">
            <v>0</v>
          </cell>
          <cell r="E214">
            <v>0</v>
          </cell>
          <cell r="F214">
            <v>0</v>
          </cell>
        </row>
        <row r="215">
          <cell r="A215">
            <v>4.4000000000000004</v>
          </cell>
          <cell r="B215" t="str">
            <v>Float valve, 2", (Italy)</v>
          </cell>
          <cell r="C215" t="str">
            <v>pc</v>
          </cell>
          <cell r="D215">
            <v>448122.22000000009</v>
          </cell>
          <cell r="E215">
            <v>235.85380000000004</v>
          </cell>
          <cell r="F215">
            <v>67.386800000000008</v>
          </cell>
          <cell r="G215">
            <v>168.46700000000001</v>
          </cell>
        </row>
        <row r="216">
          <cell r="A216">
            <v>4.41</v>
          </cell>
          <cell r="B216" t="str">
            <v>Float valve, 1 1/2", (Italy)</v>
          </cell>
          <cell r="C216" t="str">
            <v>pc</v>
          </cell>
          <cell r="D216">
            <v>407866.57800000004</v>
          </cell>
          <cell r="E216">
            <v>214.66662000000002</v>
          </cell>
          <cell r="F216">
            <v>61.333320000000008</v>
          </cell>
          <cell r="G216">
            <v>153.33330000000001</v>
          </cell>
        </row>
        <row r="217">
          <cell r="A217">
            <v>4.42</v>
          </cell>
          <cell r="B217" t="str">
            <v>Float valve, 1 1/4", (Italy)</v>
          </cell>
          <cell r="C217" t="str">
            <v>pc</v>
          </cell>
          <cell r="D217">
            <v>319200</v>
          </cell>
          <cell r="E217">
            <v>168</v>
          </cell>
          <cell r="F217">
            <v>48</v>
          </cell>
          <cell r="G217">
            <v>120</v>
          </cell>
        </row>
        <row r="218">
          <cell r="A218">
            <v>4.43</v>
          </cell>
          <cell r="B218" t="str">
            <v>Float valve, 1", (Italy)</v>
          </cell>
          <cell r="C218" t="str">
            <v>pc</v>
          </cell>
          <cell r="D218">
            <v>53200</v>
          </cell>
          <cell r="E218">
            <v>28</v>
          </cell>
          <cell r="F218">
            <v>8</v>
          </cell>
          <cell r="G218">
            <v>20</v>
          </cell>
        </row>
        <row r="219">
          <cell r="A219">
            <v>4.4400000000000004</v>
          </cell>
          <cell r="B219" t="str">
            <v>Float valve, 3/4", (Italy)</v>
          </cell>
          <cell r="C219" t="str">
            <v>pc</v>
          </cell>
          <cell r="D219">
            <v>37593.78</v>
          </cell>
          <cell r="E219">
            <v>19.786200000000001</v>
          </cell>
          <cell r="F219">
            <v>5.6532</v>
          </cell>
          <cell r="G219">
            <v>14.132999999999999</v>
          </cell>
        </row>
        <row r="220">
          <cell r="A220">
            <v>4.45</v>
          </cell>
          <cell r="B220" t="str">
            <v>Float valve, 1/2", (Italy)</v>
          </cell>
          <cell r="C220" t="str">
            <v>pc</v>
          </cell>
          <cell r="D220">
            <v>24825.78</v>
          </cell>
          <cell r="E220">
            <v>13.0662</v>
          </cell>
          <cell r="F220">
            <v>3.7332000000000001</v>
          </cell>
          <cell r="G220">
            <v>9.3330000000000002</v>
          </cell>
        </row>
        <row r="221">
          <cell r="A221">
            <v>8</v>
          </cell>
          <cell r="B221" t="str">
            <v>Standard GI valvebox, 2" (see dwg SD-001)</v>
          </cell>
          <cell r="C221" t="str">
            <v>pc</v>
          </cell>
          <cell r="D221">
            <v>39900</v>
          </cell>
          <cell r="E221">
            <v>21</v>
          </cell>
          <cell r="F221">
            <v>6</v>
          </cell>
          <cell r="G221">
            <v>15</v>
          </cell>
        </row>
        <row r="222">
          <cell r="A222">
            <v>8.01</v>
          </cell>
          <cell r="B222" t="str">
            <v>Standard GI valvebox, 3" (see dwg SD-001)</v>
          </cell>
          <cell r="C222" t="str">
            <v>pc</v>
          </cell>
          <cell r="D222">
            <v>53200</v>
          </cell>
          <cell r="E222">
            <v>28</v>
          </cell>
          <cell r="F222">
            <v>8</v>
          </cell>
          <cell r="G222">
            <v>20</v>
          </cell>
        </row>
        <row r="223">
          <cell r="A223">
            <v>8.02</v>
          </cell>
          <cell r="B223" t="str">
            <v>Standard GI valvebox, 4" (see dwg SD-001)</v>
          </cell>
          <cell r="C223" t="str">
            <v>pc</v>
          </cell>
          <cell r="D223">
            <v>79800</v>
          </cell>
          <cell r="E223">
            <v>42</v>
          </cell>
          <cell r="F223">
            <v>12</v>
          </cell>
          <cell r="G223">
            <v>30</v>
          </cell>
        </row>
      </sheetData>
      <sheetData sheetId="4" refreshError="1"/>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H2O TREATMENT PLANT SITE(4.1)"/>
      <sheetName val="H2O_TREATMENT_PLANT_SITE(4_1)"/>
      <sheetName val="H2O_TREATMENT_PLANT_SITE(4_1)1"/>
      <sheetName val="Construction"/>
      <sheetName val="Bill 1-General"/>
      <sheetName val="tpr"/>
      <sheetName val="Summary"/>
      <sheetName val="Bill"/>
      <sheetName val="공사비 내역 (가)"/>
      <sheetName val="Ragama"/>
      <sheetName val="00_Main Prices List"/>
      <sheetName val="GenDataPh4"/>
      <sheetName val="General Items"/>
      <sheetName val="Beauty"/>
      <sheetName val="Core Eqpt"/>
      <sheetName val="Home"/>
      <sheetName val="Kids"/>
      <sheetName val="Lingerie"/>
      <sheetName val="Mens"/>
      <sheetName val="New Home"/>
      <sheetName val="Re-Useable"/>
      <sheetName val="Womens"/>
      <sheetName val="Sheet2"/>
      <sheetName val="VIABILITY"/>
      <sheetName val="cul-invSUBMITTED"/>
      <sheetName val="BOM 1"/>
      <sheetName val="Input"/>
      <sheetName val="ESTIMATE"/>
      <sheetName val="feasibility"/>
      <sheetName val="Überblick"/>
      <sheetName val="NPV"/>
      <sheetName val="H2O_TREATMENT_PLANT_SITE(4_1)2"/>
      <sheetName val="Bill_1-General"/>
      <sheetName val="공사비_내역_(가)"/>
      <sheetName val="00_Main_Prices_List"/>
      <sheetName val="General_Items"/>
      <sheetName val="Core_Eqpt"/>
      <sheetName val="New_Home"/>
      <sheetName val="BOM_1"/>
      <sheetName val="H2O_TREATMENT_PLANT_SITE(4_1)3"/>
      <sheetName val="Bill_1-General1"/>
      <sheetName val="공사비_내역_(가)1"/>
    </sheetNames>
    <sheetDataSet>
      <sheetData sheetId="0" refreshError="1">
        <row r="39">
          <cell r="E39">
            <v>0.30843750000000003</v>
          </cell>
          <cell r="F39">
            <v>0.31725000000000003</v>
          </cell>
          <cell r="G39">
            <v>0.36425000000000002</v>
          </cell>
          <cell r="H39">
            <v>0.38775000000000004</v>
          </cell>
          <cell r="I39">
            <v>0.38775000000000004</v>
          </cell>
          <cell r="J39">
            <v>0.38775000000000004</v>
          </cell>
          <cell r="K39">
            <v>0.38775000000000004</v>
          </cell>
          <cell r="L39">
            <v>0.38775000000000004</v>
          </cell>
          <cell r="M39">
            <v>0.38775000000000004</v>
          </cell>
          <cell r="N39">
            <v>0.38775000000000004</v>
          </cell>
          <cell r="O39">
            <v>0.38775000000000004</v>
          </cell>
          <cell r="P39">
            <v>0.38775000000000004</v>
          </cell>
          <cell r="Q39">
            <v>0.38775000000000004</v>
          </cell>
          <cell r="R39">
            <v>0.38775000000000004</v>
          </cell>
          <cell r="S39">
            <v>0.38775000000000004</v>
          </cell>
        </row>
        <row r="52">
          <cell r="E52">
            <v>421.0526315789474</v>
          </cell>
          <cell r="F52">
            <v>396.86684073107051</v>
          </cell>
          <cell r="G52">
            <v>350.51546391752578</v>
          </cell>
          <cell r="H52">
            <v>336.73469387755102</v>
          </cell>
          <cell r="I52">
            <v>336.73469387755102</v>
          </cell>
          <cell r="J52">
            <v>336.73469387755102</v>
          </cell>
          <cell r="K52">
            <v>336.73469387755102</v>
          </cell>
          <cell r="L52">
            <v>336.73469387755102</v>
          </cell>
          <cell r="M52">
            <v>336.73469387755102</v>
          </cell>
          <cell r="N52">
            <v>336.73469387755102</v>
          </cell>
          <cell r="O52">
            <v>336.73469387755102</v>
          </cell>
          <cell r="P52">
            <v>336.73469387755102</v>
          </cell>
          <cell r="Q52">
            <v>336.73469387755102</v>
          </cell>
          <cell r="R52">
            <v>336.73469387755102</v>
          </cell>
          <cell r="S52">
            <v>336.73469387755102</v>
          </cell>
        </row>
        <row r="60">
          <cell r="E60">
            <v>6</v>
          </cell>
          <cell r="F60">
            <v>6</v>
          </cell>
          <cell r="G60">
            <v>6</v>
          </cell>
          <cell r="H60">
            <v>6</v>
          </cell>
          <cell r="I60">
            <v>6</v>
          </cell>
          <cell r="J60">
            <v>6</v>
          </cell>
          <cell r="K60">
            <v>6</v>
          </cell>
          <cell r="L60">
            <v>6</v>
          </cell>
          <cell r="M60">
            <v>6</v>
          </cell>
          <cell r="N60">
            <v>6</v>
          </cell>
          <cell r="O60">
            <v>6</v>
          </cell>
          <cell r="P60">
            <v>6</v>
          </cell>
          <cell r="Q60">
            <v>6</v>
          </cell>
          <cell r="R60">
            <v>6</v>
          </cell>
          <cell r="S60">
            <v>6</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 val="Assumptions"/>
      <sheetName val="Soft_Ware_Activities__(2)"/>
      <sheetName val="Grand_Summary"/>
      <sheetName val="General_Item"/>
      <sheetName val="General_Item_(2)"/>
      <sheetName val="Spring_intake"/>
      <sheetName val="Single_Tap_Stand_IN"/>
      <sheetName val="RES_40M3"/>
      <sheetName val="BPT_2"/>
      <sheetName val="BPT_3"/>
      <sheetName val="BPT_4"/>
      <sheetName val="PIPELINE_N"/>
      <sheetName val="Soft_Ware_Activities_"/>
      <sheetName val="Soft_Ware_Activities__(2)1"/>
      <sheetName val="Grand_Summary1"/>
      <sheetName val="General_Item1"/>
      <sheetName val="General_Item_(2)1"/>
      <sheetName val="Spring_intake1"/>
      <sheetName val="Single_Tap_Stand_IN1"/>
      <sheetName val="RES_40M31"/>
      <sheetName val="BPT_21"/>
      <sheetName val="BPT_31"/>
      <sheetName val="BPT_41"/>
      <sheetName val="PIPELINE_N1"/>
      <sheetName val="Soft_Ware_Activities_1"/>
      <sheetName val="TPR"/>
      <sheetName val="DATE"/>
      <sheetName val="estimate"/>
      <sheetName val="Ragama"/>
      <sheetName val="Priced BOqs_for_BULUGANYA _GFS "/>
      <sheetName val="Lookup Table"/>
      <sheetName val="NP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ist"/>
      <sheetName val="Sheet2"/>
      <sheetName val="fitting rates"/>
      <sheetName val="H2O TREATMENT PLANT SITE(4.1)"/>
      <sheetName val="Summary"/>
      <sheetName val="fitting_rates"/>
      <sheetName val="H2O_TREATMENT_PLANT_SITE(4_1)"/>
      <sheetName val="fitting_rates1"/>
      <sheetName val="H2O_TREATMENT_PLANT_SITE(4_1)1"/>
      <sheetName val="Ragama"/>
      <sheetName val="Grand Summary"/>
      <sheetName val="TPR"/>
      <sheetName val="estimate"/>
      <sheetName val="Construction"/>
      <sheetName val="Reservoir5"/>
      <sheetName val="GenDataPh4"/>
      <sheetName val="General Items"/>
      <sheetName val="Beauty"/>
      <sheetName val="Core Eqpt"/>
      <sheetName val="Home"/>
      <sheetName val="Kids"/>
      <sheetName val="Lingerie"/>
      <sheetName val="Mens"/>
      <sheetName val="New Home"/>
      <sheetName val="Re-Useable"/>
      <sheetName val="Womens"/>
      <sheetName val="Storage Units"/>
      <sheetName val="Data"/>
      <sheetName val="Rate_Analysis"/>
      <sheetName val="EXPENDITURE SUMM"/>
      <sheetName val="fitting_rates2"/>
      <sheetName val="H2O_TREATMENT_PLANT_SITE(4_1)2"/>
      <sheetName val="Grand_Summary"/>
      <sheetName val="General_Items"/>
      <sheetName val="Core_Eqpt"/>
      <sheetName val="New_Home"/>
      <sheetName val="Storage_Units"/>
      <sheetName val="EXPENDITURE_SUMM"/>
      <sheetName val="Register"/>
    </sheetNames>
    <sheetDataSet>
      <sheetData sheetId="0" refreshError="1"/>
      <sheetData sheetId="1"/>
      <sheetData sheetId="2" refreshError="1">
        <row r="1">
          <cell r="A1">
            <v>100</v>
          </cell>
          <cell r="B1">
            <v>118</v>
          </cell>
        </row>
        <row r="2">
          <cell r="A2">
            <v>101</v>
          </cell>
          <cell r="B2">
            <v>3218</v>
          </cell>
        </row>
        <row r="3">
          <cell r="A3">
            <v>102</v>
          </cell>
          <cell r="B3">
            <v>1475</v>
          </cell>
        </row>
        <row r="4">
          <cell r="A4">
            <v>103</v>
          </cell>
          <cell r="B4">
            <v>4720</v>
          </cell>
        </row>
        <row r="5">
          <cell r="A5">
            <v>111</v>
          </cell>
          <cell r="B5">
            <v>295</v>
          </cell>
        </row>
        <row r="6">
          <cell r="A6">
            <v>112</v>
          </cell>
          <cell r="B6">
            <v>1180</v>
          </cell>
        </row>
        <row r="7">
          <cell r="A7">
            <v>113</v>
          </cell>
          <cell r="B7">
            <v>4720</v>
          </cell>
        </row>
        <row r="8">
          <cell r="A8">
            <v>120</v>
          </cell>
          <cell r="B8">
            <v>1003</v>
          </cell>
        </row>
        <row r="9">
          <cell r="A9">
            <v>121</v>
          </cell>
          <cell r="B9">
            <v>192</v>
          </cell>
        </row>
        <row r="10">
          <cell r="A10">
            <v>130</v>
          </cell>
          <cell r="B10">
            <v>30999</v>
          </cell>
        </row>
        <row r="11">
          <cell r="A11">
            <v>131</v>
          </cell>
          <cell r="B11">
            <v>2273</v>
          </cell>
        </row>
        <row r="12">
          <cell r="A12">
            <v>150</v>
          </cell>
          <cell r="B12">
            <v>158356</v>
          </cell>
        </row>
        <row r="13">
          <cell r="A13">
            <v>200</v>
          </cell>
          <cell r="B13">
            <v>269021</v>
          </cell>
        </row>
        <row r="14">
          <cell r="A14">
            <v>201</v>
          </cell>
          <cell r="B14">
            <v>218980</v>
          </cell>
        </row>
        <row r="15">
          <cell r="A15">
            <v>202</v>
          </cell>
          <cell r="B15">
            <v>198614</v>
          </cell>
        </row>
        <row r="16">
          <cell r="A16">
            <v>203</v>
          </cell>
          <cell r="B16">
            <v>185671</v>
          </cell>
        </row>
        <row r="17">
          <cell r="A17">
            <v>204</v>
          </cell>
          <cell r="B17">
            <v>123832</v>
          </cell>
        </row>
        <row r="18">
          <cell r="A18">
            <v>210</v>
          </cell>
          <cell r="B18">
            <v>278461</v>
          </cell>
        </row>
        <row r="19">
          <cell r="A19">
            <v>211</v>
          </cell>
          <cell r="B19">
            <v>228420</v>
          </cell>
        </row>
        <row r="20">
          <cell r="A20">
            <v>212</v>
          </cell>
          <cell r="B20">
            <v>208054</v>
          </cell>
        </row>
        <row r="21">
          <cell r="A21">
            <v>213</v>
          </cell>
          <cell r="B21">
            <v>195111</v>
          </cell>
        </row>
        <row r="22">
          <cell r="A22">
            <v>300</v>
          </cell>
          <cell r="B22">
            <v>174211</v>
          </cell>
        </row>
        <row r="23">
          <cell r="A23">
            <v>301</v>
          </cell>
          <cell r="B23">
            <v>112226</v>
          </cell>
        </row>
        <row r="24">
          <cell r="A24">
            <v>401</v>
          </cell>
          <cell r="B24">
            <v>13985</v>
          </cell>
        </row>
        <row r="25">
          <cell r="A25">
            <v>402</v>
          </cell>
          <cell r="B25">
            <v>1986</v>
          </cell>
        </row>
        <row r="26">
          <cell r="A26">
            <v>403</v>
          </cell>
          <cell r="B26">
            <v>7833</v>
          </cell>
        </row>
        <row r="27">
          <cell r="A27">
            <v>404</v>
          </cell>
          <cell r="B27">
            <v>13985</v>
          </cell>
        </row>
        <row r="28">
          <cell r="A28">
            <v>500</v>
          </cell>
          <cell r="B28">
            <v>3141</v>
          </cell>
        </row>
        <row r="29">
          <cell r="A29">
            <v>501</v>
          </cell>
          <cell r="B29">
            <v>4712</v>
          </cell>
        </row>
        <row r="30">
          <cell r="A30">
            <v>800</v>
          </cell>
          <cell r="B30">
            <v>10315</v>
          </cell>
        </row>
        <row r="31">
          <cell r="A31">
            <v>801</v>
          </cell>
          <cell r="B31">
            <v>44401</v>
          </cell>
        </row>
        <row r="32">
          <cell r="A32">
            <v>900</v>
          </cell>
          <cell r="B32">
            <v>71471</v>
          </cell>
        </row>
        <row r="33">
          <cell r="A33">
            <v>901</v>
          </cell>
          <cell r="B33">
            <v>3353</v>
          </cell>
        </row>
        <row r="34">
          <cell r="A34">
            <v>902</v>
          </cell>
          <cell r="B34">
            <v>20757</v>
          </cell>
        </row>
        <row r="35">
          <cell r="A35">
            <v>903</v>
          </cell>
          <cell r="B35">
            <v>134399</v>
          </cell>
        </row>
      </sheetData>
      <sheetData sheetId="3"/>
      <sheetData sheetId="4" refreshError="1"/>
      <sheetData sheetId="5" refreshError="1"/>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H2O TREATMENT PLANT SITE_4_1_"/>
      <sheetName val="fitting rates"/>
      <sheetName val="list"/>
      <sheetName val="Summary"/>
      <sheetName val="Sheet2"/>
      <sheetName val="GENERAL_ITEMS(1_1)"/>
      <sheetName val="DAYWORKS(1_2)"/>
      <sheetName val="M_R_CHARGES(1_3)"/>
      <sheetName val="INTAKE_SITE(2_1)"/>
      <sheetName val="INTAKE(2_2)"/>
      <sheetName val="RAW_H2O_MAIN(3_1)"/>
      <sheetName val="H2O_TREATMENT_PLANT_SITE(4_1)"/>
      <sheetName val="H2O_INLET_CHAMBER(4_2)"/>
      <sheetName val="CLARIFIERS(4_3)"/>
      <sheetName val="H2O_FLOW_DIVISION_CHAMBER(4_4)"/>
      <sheetName val="SLOW_SAND_FILTERS(4_5)"/>
      <sheetName val="H2O_OUTLET_CHAMBER(4_6)"/>
      <sheetName val="TREATED_H2O_TRANS(5_1)"/>
      <sheetName val="RESERVOIR&amp;BPTSite(6_1)"/>
      <sheetName val="RESERVOIRS(6_2)"/>
      <sheetName val="BPT(6_3)"/>
      <sheetName val="DISTR(7_1)"/>
      <sheetName val="DISTR(7_2)"/>
      <sheetName val="DISTR(7_3)"/>
      <sheetName val="DISTR(7_4)"/>
      <sheetName val="DISTR(7_5)"/>
      <sheetName val="DISTR(7_6)"/>
      <sheetName val="DISTR(7_7)"/>
      <sheetName val="DISTR(7_8)"/>
      <sheetName val="DISTR(7_9)"/>
      <sheetName val="INTENSIFICATION(7_10)"/>
      <sheetName val="SERVICE_CONNECTIONS(7_11)"/>
      <sheetName val="H2O_TREATMENT_PLANT_SITE_4_1_"/>
      <sheetName val="fitting_rates"/>
      <sheetName val="GENERAL_ITEMS(1_1)1"/>
      <sheetName val="DAYWORKS(1_2)1"/>
      <sheetName val="M_R_CHARGES(1_3)1"/>
      <sheetName val="INTAKE_SITE(2_1)1"/>
      <sheetName val="INTAKE(2_2)1"/>
      <sheetName val="RAW_H2O_MAIN(3_1)1"/>
      <sheetName val="H2O_TREATMENT_PLANT_SITE(4_1)1"/>
      <sheetName val="H2O_INLET_CHAMBER(4_2)1"/>
      <sheetName val="CLARIFIERS(4_3)1"/>
      <sheetName val="H2O_FLOW_DIVISION_CHAMBER(4_4)1"/>
      <sheetName val="SLOW_SAND_FILTERS(4_5)1"/>
      <sheetName val="H2O_OUTLET_CHAMBER(4_6)1"/>
      <sheetName val="TREATED_H2O_TRANS(5_1)1"/>
      <sheetName val="RESERVOIR&amp;BPTSite(6_1)1"/>
      <sheetName val="RESERVOIRS(6_2)1"/>
      <sheetName val="BPT(6_3)1"/>
      <sheetName val="DISTR(7_1)1"/>
      <sheetName val="DISTR(7_2)1"/>
      <sheetName val="DISTR(7_3)1"/>
      <sheetName val="DISTR(7_4)1"/>
      <sheetName val="DISTR(7_5)1"/>
      <sheetName val="DISTR(7_6)1"/>
      <sheetName val="DISTR(7_7)1"/>
      <sheetName val="DISTR(7_8)1"/>
      <sheetName val="DISTR(7_9)1"/>
      <sheetName val="INTENSIFICATION(7_10)1"/>
      <sheetName val="SERVICE_CONNECTIONS(7_11)1"/>
      <sheetName val="H2O_TREATMENT_PLANT_SITE_4_1_1"/>
      <sheetName val="fitting_rates1"/>
      <sheetName val="Cat A Change Control"/>
      <sheetName val="Schedules"/>
      <sheetName val="mech"/>
      <sheetName val="Cost Index"/>
      <sheetName val="XL4Poppy"/>
      <sheetName val="Mos"/>
      <sheetName val="Bill 1"/>
      <sheetName val="Cost Summary with mhrs"/>
      <sheetName val="Cost Summary"/>
      <sheetName val="Project Status Overview"/>
      <sheetName val="Cost Summary with EBS titles"/>
      <sheetName val="Cost Summary Marine"/>
      <sheetName val="PSI"/>
      <sheetName val="R and O"/>
      <sheetName val="00_Main Prices List"/>
      <sheetName val="Driveway Beams"/>
      <sheetName val="Construction"/>
      <sheetName val="Data Input"/>
      <sheetName val="BUDADIRI ENGINEER'S ESTIMATES"/>
      <sheetName val="VIABILITY"/>
      <sheetName val="GENERAL_ITEMS(1_1)2"/>
      <sheetName val="DAYWORKS(1_2)2"/>
      <sheetName val="M_R_CHARGES(1_3)2"/>
      <sheetName val="INTAKE_SITE(2_1)2"/>
      <sheetName val="INTAKE(2_2)2"/>
      <sheetName val="RAW_H2O_MAIN(3_1)2"/>
      <sheetName val="H2O_TREATMENT_PLANT_SITE(4_1)2"/>
      <sheetName val="H2O_INLET_CHAMBER(4_2)2"/>
      <sheetName val="CLARIFIERS(4_3)2"/>
      <sheetName val="H2O_FLOW_DIVISION_CHAMBER(4_4)2"/>
      <sheetName val="SLOW_SAND_FILTERS(4_5)2"/>
      <sheetName val="H2O_OUTLET_CHAMBER(4_6)2"/>
      <sheetName val="TREATED_H2O_TRANS(5_1)2"/>
      <sheetName val="RESERVOIR&amp;BPTSite(6_1)2"/>
      <sheetName val="RESERVOIRS(6_2)2"/>
      <sheetName val="BPT(6_3)2"/>
      <sheetName val="DISTR(7_1)2"/>
      <sheetName val="DISTR(7_2)2"/>
      <sheetName val="DISTR(7_3)2"/>
      <sheetName val="DISTR(7_4)2"/>
      <sheetName val="DISTR(7_5)2"/>
      <sheetName val="DISTR(7_6)2"/>
      <sheetName val="DISTR(7_7)2"/>
      <sheetName val="DISTR(7_8)2"/>
      <sheetName val="DISTR(7_9)2"/>
      <sheetName val="INTENSIFICATION(7_10)2"/>
      <sheetName val="SERVICE_CONNECTIONS(7_11)2"/>
      <sheetName val="H2O_TREATMENT_PLANT_SITE_4_1_2"/>
      <sheetName val="fitting_rates2"/>
      <sheetName val="Cat_A_Change_Control"/>
      <sheetName val="Cost_Index"/>
      <sheetName val="Bill_1"/>
      <sheetName val="Cost_Summary_with_mhrs"/>
      <sheetName val="Cost_Summary"/>
      <sheetName val="Project_Status_Overview"/>
      <sheetName val="Cost_Summary_with_EBS_titles"/>
      <sheetName val="Cost_Summary_Marine"/>
      <sheetName val="R_and_O"/>
      <sheetName val="00_Main_Prices_List"/>
      <sheetName val="Driveway_Beams"/>
      <sheetName val="Data_Input"/>
      <sheetName val="BUDADIRI_ENGINEER'S_ESTIMATES"/>
      <sheetName val="Dat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refreshError="1"/>
      <sheetData sheetId="32" refreshError="1"/>
      <sheetData sheetId="33"/>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56BD-F524-474C-81E8-CF16A3D43C0D}">
  <dimension ref="A1:O8"/>
  <sheetViews>
    <sheetView showGridLines="0" topLeftCell="A4" zoomScale="80" zoomScaleNormal="100" zoomScaleSheetLayoutView="80" workbookViewId="0">
      <selection activeCell="A3" sqref="A3:L3"/>
    </sheetView>
  </sheetViews>
  <sheetFormatPr defaultColWidth="8.7265625" defaultRowHeight="14" x14ac:dyDescent="0.25"/>
  <cols>
    <col min="1" max="1" width="8.7265625" style="2"/>
    <col min="2" max="2" width="12.54296875" style="3" customWidth="1"/>
    <col min="3" max="3" width="62.26953125" style="2" customWidth="1"/>
    <col min="4" max="4" width="18.26953125" style="84" customWidth="1"/>
    <col min="5" max="5" width="8.7265625" style="2"/>
    <col min="6" max="6" width="17" style="2" bestFit="1" customWidth="1"/>
    <col min="7" max="16384" width="8.7265625" style="2"/>
  </cols>
  <sheetData>
    <row r="1" spans="1:15" ht="127.9" customHeight="1" x14ac:dyDescent="0.25">
      <c r="A1" s="3"/>
      <c r="C1" s="3"/>
      <c r="D1" s="470"/>
      <c r="E1" s="3"/>
      <c r="F1" s="3"/>
      <c r="G1" s="3"/>
      <c r="H1" s="3"/>
      <c r="I1" s="3"/>
      <c r="J1" s="3"/>
      <c r="K1" s="3"/>
      <c r="L1" s="3"/>
    </row>
    <row r="2" spans="1:15" ht="19.5" customHeight="1" x14ac:dyDescent="0.25">
      <c r="A2" s="958" t="s">
        <v>0</v>
      </c>
      <c r="B2" s="958"/>
      <c r="C2" s="958"/>
      <c r="D2" s="958"/>
      <c r="E2" s="958"/>
      <c r="F2" s="958"/>
      <c r="G2" s="958"/>
      <c r="H2" s="958"/>
      <c r="I2" s="958"/>
      <c r="J2" s="958"/>
      <c r="K2" s="958"/>
      <c r="L2" s="958"/>
    </row>
    <row r="3" spans="1:15" ht="33.4" customHeight="1" x14ac:dyDescent="0.25">
      <c r="A3" s="959" t="s">
        <v>1</v>
      </c>
      <c r="B3" s="959"/>
      <c r="C3" s="959"/>
      <c r="D3" s="959"/>
      <c r="E3" s="959"/>
      <c r="F3" s="959"/>
      <c r="G3" s="959"/>
      <c r="H3" s="959"/>
      <c r="I3" s="959"/>
      <c r="J3" s="959"/>
      <c r="K3" s="959"/>
      <c r="L3" s="959"/>
    </row>
    <row r="4" spans="1:15" ht="22.5" x14ac:dyDescent="0.25">
      <c r="A4" s="472"/>
      <c r="B4" s="957"/>
      <c r="C4" s="957"/>
      <c r="D4" s="957"/>
      <c r="E4" s="473"/>
      <c r="F4" s="473"/>
      <c r="G4" s="472"/>
      <c r="H4" s="472"/>
      <c r="I4" s="472"/>
      <c r="J4" s="472"/>
      <c r="K4" s="472"/>
      <c r="L4" s="472"/>
    </row>
    <row r="5" spans="1:15" s="3" customFormat="1" ht="19.5" customHeight="1" x14ac:dyDescent="0.25">
      <c r="A5" s="960" t="s">
        <v>2</v>
      </c>
      <c r="B5" s="960"/>
      <c r="C5" s="960"/>
      <c r="D5" s="960"/>
      <c r="E5" s="960"/>
      <c r="F5" s="960"/>
      <c r="G5" s="960"/>
      <c r="H5" s="960"/>
      <c r="I5" s="960"/>
      <c r="J5" s="960"/>
      <c r="K5" s="960"/>
      <c r="L5" s="960"/>
      <c r="O5" s="2"/>
    </row>
    <row r="6" spans="1:15" ht="27" customHeight="1" x14ac:dyDescent="0.45">
      <c r="A6" s="956" t="s">
        <v>3</v>
      </c>
      <c r="B6" s="956"/>
      <c r="C6" s="956"/>
      <c r="D6" s="956"/>
      <c r="E6" s="956"/>
      <c r="F6" s="956"/>
      <c r="G6" s="956"/>
      <c r="H6" s="956"/>
      <c r="I6" s="956"/>
      <c r="J6" s="956"/>
      <c r="K6" s="956"/>
      <c r="L6" s="956"/>
      <c r="M6" s="468"/>
      <c r="N6" s="468"/>
    </row>
    <row r="7" spans="1:15" ht="22.5" x14ac:dyDescent="0.45">
      <c r="A7" s="472"/>
      <c r="B7" s="474"/>
      <c r="C7" s="474"/>
      <c r="D7" s="474"/>
      <c r="E7" s="474"/>
      <c r="F7" s="474"/>
      <c r="G7" s="474"/>
      <c r="H7" s="474"/>
      <c r="I7" s="474"/>
      <c r="J7" s="474"/>
      <c r="K7" s="474"/>
      <c r="L7" s="474"/>
      <c r="M7" s="468"/>
      <c r="N7" s="468"/>
    </row>
    <row r="8" spans="1:15" ht="14.5" x14ac:dyDescent="0.35">
      <c r="A8" s="3"/>
      <c r="B8" s="471"/>
      <c r="C8" s="471"/>
      <c r="D8" s="471"/>
      <c r="E8" s="471"/>
      <c r="F8" s="471"/>
      <c r="G8" s="471"/>
      <c r="H8" s="471"/>
      <c r="I8" s="471"/>
      <c r="J8" s="471"/>
      <c r="K8" s="471"/>
      <c r="L8" s="471"/>
      <c r="M8" s="468"/>
      <c r="N8" s="468"/>
    </row>
  </sheetData>
  <mergeCells count="5">
    <mergeCell ref="A6:L6"/>
    <mergeCell ref="B4:D4"/>
    <mergeCell ref="A2:L2"/>
    <mergeCell ref="A3:L3"/>
    <mergeCell ref="A5:L5"/>
  </mergeCells>
  <printOptions horizontalCentered="1"/>
  <pageMargins left="0.74803149606299202" right="0.49803149600000002" top="0.98425196850393704" bottom="0.98425196850393704" header="0.511811023622047" footer="0.511811023622047"/>
  <pageSetup paperSize="9" scale="49" orientation="landscape" r:id="rId1"/>
  <headerFooter alignWithMargins="0">
    <oddFooter>&amp;CG-Sum-&amp;P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67657-0337-4835-B393-63F86A6F196A}">
  <dimension ref="B2:G18"/>
  <sheetViews>
    <sheetView showGridLines="0" topLeftCell="A7" zoomScaleNormal="100" zoomScaleSheetLayoutView="100" workbookViewId="0">
      <selection activeCell="C12" sqref="C12"/>
    </sheetView>
  </sheetViews>
  <sheetFormatPr defaultColWidth="8.7265625" defaultRowHeight="14" x14ac:dyDescent="0.25"/>
  <cols>
    <col min="1" max="1" width="8.7265625" style="2"/>
    <col min="2" max="2" width="12.54296875" style="3" customWidth="1"/>
    <col min="3" max="3" width="62.26953125" style="2" customWidth="1"/>
    <col min="4" max="4" width="18.26953125" style="84" customWidth="1"/>
    <col min="5" max="5" width="8.7265625" style="2"/>
    <col min="6" max="6" width="17" style="2" bestFit="1" customWidth="1"/>
    <col min="7" max="16384" width="8.7265625" style="2"/>
  </cols>
  <sheetData>
    <row r="2" spans="2:7" ht="19.5" customHeight="1" x14ac:dyDescent="0.25">
      <c r="B2" s="965" t="s">
        <v>0</v>
      </c>
      <c r="C2" s="965"/>
      <c r="D2" s="965"/>
      <c r="E2" s="965"/>
      <c r="F2" s="965"/>
      <c r="G2" s="67"/>
    </row>
    <row r="3" spans="2:7" ht="33.4" customHeight="1" x14ac:dyDescent="0.25">
      <c r="B3" s="966" t="s">
        <v>1</v>
      </c>
      <c r="C3" s="966"/>
      <c r="D3" s="966"/>
      <c r="E3" s="966"/>
      <c r="F3" s="966"/>
      <c r="G3" s="4"/>
    </row>
    <row r="4" spans="2:7" x14ac:dyDescent="0.25">
      <c r="B4" s="963"/>
      <c r="C4" s="963"/>
      <c r="D4" s="963"/>
      <c r="E4" s="68"/>
      <c r="F4" s="68"/>
    </row>
    <row r="5" spans="2:7" s="3" customFormat="1" ht="19.5" customHeight="1" x14ac:dyDescent="0.25">
      <c r="B5" s="963" t="str">
        <f>Cover!A5</f>
        <v>BIDDER'S ESTIMATE - Lot 2</v>
      </c>
      <c r="C5" s="963"/>
      <c r="D5" s="963"/>
      <c r="E5" s="963"/>
      <c r="F5" s="963"/>
    </row>
    <row r="6" spans="2:7" ht="14.15" customHeight="1" x14ac:dyDescent="0.25">
      <c r="B6" s="964"/>
      <c r="C6" s="964"/>
      <c r="D6" s="964"/>
      <c r="E6" s="3"/>
      <c r="F6" s="3"/>
    </row>
    <row r="7" spans="2:7" ht="123" customHeight="1" x14ac:dyDescent="0.25">
      <c r="B7" s="962" t="s">
        <v>4</v>
      </c>
      <c r="C7" s="962"/>
      <c r="D7" s="962"/>
      <c r="E7" s="962"/>
      <c r="F7" s="962"/>
    </row>
    <row r="8" spans="2:7" ht="12.75" customHeight="1" x14ac:dyDescent="0.25">
      <c r="C8" s="80"/>
      <c r="D8" s="81"/>
    </row>
    <row r="9" spans="2:7" ht="123" customHeight="1" x14ac:dyDescent="0.25">
      <c r="B9" s="961" t="s">
        <v>5</v>
      </c>
      <c r="C9" s="962"/>
      <c r="D9" s="962"/>
      <c r="E9" s="962"/>
      <c r="F9" s="962"/>
    </row>
    <row r="10" spans="2:7" x14ac:dyDescent="0.25">
      <c r="C10" s="82"/>
      <c r="D10" s="83"/>
    </row>
    <row r="11" spans="2:7" x14ac:dyDescent="0.25">
      <c r="C11" s="82"/>
      <c r="D11" s="83"/>
    </row>
    <row r="12" spans="2:7" x14ac:dyDescent="0.25">
      <c r="C12" s="82"/>
      <c r="D12" s="83"/>
    </row>
    <row r="13" spans="2:7" x14ac:dyDescent="0.25">
      <c r="C13" s="82"/>
      <c r="D13" s="83"/>
    </row>
    <row r="14" spans="2:7" x14ac:dyDescent="0.25">
      <c r="C14" s="82"/>
      <c r="D14" s="83"/>
    </row>
    <row r="15" spans="2:7" x14ac:dyDescent="0.25">
      <c r="C15" s="82"/>
      <c r="D15" s="83"/>
    </row>
    <row r="16" spans="2:7" x14ac:dyDescent="0.25">
      <c r="C16" s="82"/>
      <c r="D16" s="83"/>
    </row>
    <row r="17" spans="3:4" x14ac:dyDescent="0.25">
      <c r="C17" s="82"/>
      <c r="D17" s="83"/>
    </row>
    <row r="18" spans="3:4" x14ac:dyDescent="0.25">
      <c r="C18" s="82"/>
      <c r="D18" s="83"/>
    </row>
  </sheetData>
  <mergeCells count="7">
    <mergeCell ref="B9:F9"/>
    <mergeCell ref="B7:F7"/>
    <mergeCell ref="B4:D4"/>
    <mergeCell ref="B6:D6"/>
    <mergeCell ref="B2:F2"/>
    <mergeCell ref="B3:F3"/>
    <mergeCell ref="B5:F5"/>
  </mergeCells>
  <printOptions horizontalCentered="1"/>
  <pageMargins left="0.74803149606299202" right="0.49803149600000002" top="0.98425196850393704" bottom="0.98425196850393704" header="0.511811023622047" footer="0.511811023622047"/>
  <pageSetup paperSize="9" scale="49" orientation="portrait" r:id="rId1"/>
  <headerFooter alignWithMargins="0">
    <oddFooter>&amp;CG-Sum-&amp;P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69219-AB4C-4DC7-A712-7A0613FD8A35}">
  <dimension ref="B2:D69"/>
  <sheetViews>
    <sheetView showGridLines="0" zoomScaleNormal="100" zoomScaleSheetLayoutView="100" workbookViewId="0">
      <selection activeCell="B6" sqref="B6:D6"/>
    </sheetView>
  </sheetViews>
  <sheetFormatPr defaultColWidth="8.7265625" defaultRowHeight="14" x14ac:dyDescent="0.25"/>
  <cols>
    <col min="1" max="1" width="8.7265625" style="2"/>
    <col min="2" max="2" width="12.54296875" style="3" customWidth="1"/>
    <col min="3" max="3" width="62.26953125" style="2" customWidth="1"/>
    <col min="4" max="4" width="18.26953125" style="84" customWidth="1"/>
    <col min="5" max="16384" width="8.7265625" style="2"/>
  </cols>
  <sheetData>
    <row r="2" spans="2:4" ht="19.5" customHeight="1" x14ac:dyDescent="0.25">
      <c r="B2" s="965" t="s">
        <v>0</v>
      </c>
      <c r="C2" s="965"/>
      <c r="D2" s="965"/>
    </row>
    <row r="3" spans="2:4" ht="33.4" customHeight="1" x14ac:dyDescent="0.25">
      <c r="B3" s="966" t="s">
        <v>1</v>
      </c>
      <c r="C3" s="966"/>
      <c r="D3" s="966"/>
    </row>
    <row r="4" spans="2:4" x14ac:dyDescent="0.25">
      <c r="B4" s="963"/>
      <c r="C4" s="963"/>
      <c r="D4" s="963"/>
    </row>
    <row r="5" spans="2:4" s="3" customFormat="1" ht="19.5" customHeight="1" x14ac:dyDescent="0.25">
      <c r="B5" s="963" t="str">
        <f>Cover!A5</f>
        <v>BIDDER'S ESTIMATE - Lot 2</v>
      </c>
      <c r="C5" s="963"/>
      <c r="D5" s="963"/>
    </row>
    <row r="6" spans="2:4" ht="14.15" customHeight="1" x14ac:dyDescent="0.25">
      <c r="B6" s="964"/>
      <c r="C6" s="964"/>
      <c r="D6" s="964"/>
    </row>
    <row r="7" spans="2:4" ht="18.399999999999999" customHeight="1" x14ac:dyDescent="0.25">
      <c r="B7" s="963" t="s">
        <v>6</v>
      </c>
      <c r="C7" s="963"/>
      <c r="D7" s="963"/>
    </row>
    <row r="8" spans="2:4" ht="14.5" thickBot="1" x14ac:dyDescent="0.3">
      <c r="B8" s="964"/>
      <c r="C8" s="964"/>
      <c r="D8" s="964"/>
    </row>
    <row r="9" spans="2:4" ht="15" customHeight="1" x14ac:dyDescent="0.25">
      <c r="B9" s="475" t="s">
        <v>7</v>
      </c>
      <c r="C9" s="476" t="s">
        <v>8</v>
      </c>
      <c r="D9" s="967" t="s">
        <v>9</v>
      </c>
    </row>
    <row r="10" spans="2:4" x14ac:dyDescent="0.25">
      <c r="B10" s="477"/>
      <c r="C10" s="70"/>
      <c r="D10" s="968"/>
    </row>
    <row r="11" spans="2:4" ht="16.5" customHeight="1" x14ac:dyDescent="0.25">
      <c r="B11" s="478"/>
      <c r="C11" s="71"/>
      <c r="D11" s="479"/>
    </row>
    <row r="12" spans="2:4" x14ac:dyDescent="0.25">
      <c r="B12" s="477"/>
      <c r="C12" s="72" t="s">
        <v>10</v>
      </c>
      <c r="D12" s="480"/>
    </row>
    <row r="13" spans="2:4" ht="10.9" customHeight="1" x14ac:dyDescent="0.25">
      <c r="B13" s="477"/>
      <c r="C13" s="72"/>
      <c r="D13" s="480"/>
    </row>
    <row r="14" spans="2:4" ht="12.75" customHeight="1" x14ac:dyDescent="0.25">
      <c r="B14" s="481" t="s">
        <v>11</v>
      </c>
      <c r="C14" s="73" t="s">
        <v>12</v>
      </c>
      <c r="D14" s="482">
        <v>0</v>
      </c>
    </row>
    <row r="15" spans="2:4" s="85" customFormat="1" x14ac:dyDescent="0.25">
      <c r="B15" s="481" t="s">
        <v>13</v>
      </c>
      <c r="C15" s="73" t="s">
        <v>14</v>
      </c>
      <c r="D15" s="482">
        <v>0</v>
      </c>
    </row>
    <row r="16" spans="2:4" s="85" customFormat="1" x14ac:dyDescent="0.25">
      <c r="B16" s="481" t="s">
        <v>15</v>
      </c>
      <c r="C16" s="73" t="s">
        <v>16</v>
      </c>
      <c r="D16" s="483"/>
    </row>
    <row r="17" spans="2:4" s="85" customFormat="1" ht="13.15" customHeight="1" x14ac:dyDescent="0.25">
      <c r="B17" s="481"/>
      <c r="C17" s="73"/>
      <c r="D17" s="483"/>
    </row>
    <row r="18" spans="2:4" s="87" customFormat="1" ht="13.15" customHeight="1" x14ac:dyDescent="0.25">
      <c r="B18" s="484"/>
      <c r="C18" s="86" t="s">
        <v>17</v>
      </c>
      <c r="D18" s="485">
        <f>SUM(D14:D17)</f>
        <v>0</v>
      </c>
    </row>
    <row r="19" spans="2:4" s="85" customFormat="1" ht="13.15" customHeight="1" x14ac:dyDescent="0.25">
      <c r="B19" s="481"/>
      <c r="C19" s="73"/>
      <c r="D19" s="483"/>
    </row>
    <row r="20" spans="2:4" s="85" customFormat="1" x14ac:dyDescent="0.25">
      <c r="B20" s="486"/>
      <c r="C20" s="74" t="s">
        <v>18</v>
      </c>
      <c r="D20" s="480"/>
    </row>
    <row r="21" spans="2:4" s="85" customFormat="1" ht="12.4" customHeight="1" x14ac:dyDescent="0.25">
      <c r="B21" s="487"/>
      <c r="C21" s="75"/>
      <c r="D21" s="488"/>
    </row>
    <row r="22" spans="2:4" s="85" customFormat="1" x14ac:dyDescent="0.25">
      <c r="B22" s="487"/>
      <c r="C22" s="74" t="s">
        <v>19</v>
      </c>
      <c r="D22" s="488"/>
    </row>
    <row r="23" spans="2:4" s="85" customFormat="1" x14ac:dyDescent="0.25">
      <c r="B23" s="487"/>
      <c r="C23" s="74"/>
      <c r="D23" s="488"/>
    </row>
    <row r="24" spans="2:4" s="85" customFormat="1" x14ac:dyDescent="0.25">
      <c r="B24" s="487" t="s">
        <v>20</v>
      </c>
      <c r="C24" s="75" t="s">
        <v>21</v>
      </c>
      <c r="D24" s="488">
        <v>0</v>
      </c>
    </row>
    <row r="25" spans="2:4" s="85" customFormat="1" ht="12.75" customHeight="1" x14ac:dyDescent="0.25">
      <c r="B25" s="487" t="s">
        <v>22</v>
      </c>
      <c r="C25" s="75" t="s">
        <v>23</v>
      </c>
      <c r="D25" s="488">
        <v>0</v>
      </c>
    </row>
    <row r="26" spans="2:4" s="85" customFormat="1" ht="12.75" customHeight="1" x14ac:dyDescent="0.25">
      <c r="B26" s="487" t="s">
        <v>24</v>
      </c>
      <c r="C26" s="75" t="s">
        <v>25</v>
      </c>
      <c r="D26" s="488">
        <v>0</v>
      </c>
    </row>
    <row r="27" spans="2:4" s="85" customFormat="1" ht="12.75" hidden="1" customHeight="1" x14ac:dyDescent="0.25">
      <c r="B27" s="487" t="s">
        <v>26</v>
      </c>
      <c r="C27" s="75" t="s">
        <v>27</v>
      </c>
      <c r="D27" s="488">
        <v>0</v>
      </c>
    </row>
    <row r="28" spans="2:4" s="85" customFormat="1" ht="12.75" hidden="1" customHeight="1" x14ac:dyDescent="0.25">
      <c r="B28" s="487" t="s">
        <v>28</v>
      </c>
      <c r="C28" s="75" t="s">
        <v>29</v>
      </c>
      <c r="D28" s="488">
        <v>0</v>
      </c>
    </row>
    <row r="29" spans="2:4" s="85" customFormat="1" x14ac:dyDescent="0.25">
      <c r="B29" s="487" t="s">
        <v>30</v>
      </c>
      <c r="C29" s="76" t="s">
        <v>31</v>
      </c>
      <c r="D29" s="488">
        <v>0</v>
      </c>
    </row>
    <row r="30" spans="2:4" s="85" customFormat="1" x14ac:dyDescent="0.25">
      <c r="B30" s="487" t="s">
        <v>32</v>
      </c>
      <c r="C30" s="76" t="s">
        <v>33</v>
      </c>
      <c r="D30" s="488"/>
    </row>
    <row r="31" spans="2:4" ht="16.5" customHeight="1" x14ac:dyDescent="0.25">
      <c r="B31" s="487" t="s">
        <v>34</v>
      </c>
      <c r="C31" s="75" t="s">
        <v>35</v>
      </c>
      <c r="D31" s="489">
        <v>0</v>
      </c>
    </row>
    <row r="32" spans="2:4" s="85" customFormat="1" ht="12.75" customHeight="1" x14ac:dyDescent="0.25">
      <c r="B32" s="487" t="s">
        <v>36</v>
      </c>
      <c r="C32" s="76" t="s">
        <v>37</v>
      </c>
      <c r="D32" s="488">
        <v>0</v>
      </c>
    </row>
    <row r="33" spans="2:4" s="85" customFormat="1" ht="12.75" customHeight="1" x14ac:dyDescent="0.25">
      <c r="B33" s="487"/>
      <c r="C33" s="76"/>
      <c r="D33" s="488"/>
    </row>
    <row r="34" spans="2:4" ht="16.5" customHeight="1" x14ac:dyDescent="0.25">
      <c r="B34" s="487"/>
      <c r="C34" s="77" t="s">
        <v>38</v>
      </c>
      <c r="D34" s="489"/>
    </row>
    <row r="35" spans="2:4" ht="16.5" customHeight="1" x14ac:dyDescent="0.25">
      <c r="B35" s="487"/>
      <c r="C35" s="77"/>
      <c r="D35" s="489"/>
    </row>
    <row r="36" spans="2:4" ht="16.5" customHeight="1" x14ac:dyDescent="0.25">
      <c r="B36" s="487" t="s">
        <v>39</v>
      </c>
      <c r="C36" s="75" t="s">
        <v>40</v>
      </c>
      <c r="D36" s="489">
        <f>'M-W-10'!G275</f>
        <v>0</v>
      </c>
    </row>
    <row r="37" spans="2:4" ht="12.75" customHeight="1" x14ac:dyDescent="0.25">
      <c r="B37" s="490"/>
      <c r="C37" s="78"/>
      <c r="D37" s="491"/>
    </row>
    <row r="38" spans="2:4" ht="12.75" customHeight="1" x14ac:dyDescent="0.25">
      <c r="B38" s="490"/>
      <c r="C38" s="77" t="s">
        <v>41</v>
      </c>
      <c r="D38" s="491"/>
    </row>
    <row r="39" spans="2:4" ht="12.75" customHeight="1" x14ac:dyDescent="0.25">
      <c r="B39" s="490"/>
      <c r="C39" s="77"/>
      <c r="D39" s="491"/>
    </row>
    <row r="40" spans="2:4" ht="12.75" customHeight="1" x14ac:dyDescent="0.25">
      <c r="B40" s="490" t="s">
        <v>42</v>
      </c>
      <c r="C40" s="78" t="s">
        <v>43</v>
      </c>
      <c r="D40" s="489"/>
    </row>
    <row r="41" spans="2:4" ht="12.75" customHeight="1" x14ac:dyDescent="0.25">
      <c r="B41" s="490"/>
      <c r="C41" s="78"/>
      <c r="D41" s="489"/>
    </row>
    <row r="42" spans="2:4" ht="19.5" customHeight="1" x14ac:dyDescent="0.25">
      <c r="B42" s="490"/>
      <c r="C42" s="78"/>
      <c r="D42" s="489"/>
    </row>
    <row r="43" spans="2:4" ht="25.5" customHeight="1" x14ac:dyDescent="0.25">
      <c r="B43" s="490"/>
      <c r="C43" s="78"/>
      <c r="D43" s="489"/>
    </row>
    <row r="44" spans="2:4" ht="19.5" customHeight="1" x14ac:dyDescent="0.25">
      <c r="B44" s="490"/>
      <c r="C44" s="78"/>
      <c r="D44" s="489"/>
    </row>
    <row r="45" spans="2:4" ht="21.4" customHeight="1" x14ac:dyDescent="0.25">
      <c r="B45" s="490"/>
      <c r="C45" s="78"/>
      <c r="D45" s="489"/>
    </row>
    <row r="46" spans="2:4" ht="23.65" customHeight="1" x14ac:dyDescent="0.25">
      <c r="B46" s="490"/>
      <c r="C46" s="79"/>
      <c r="D46" s="492"/>
    </row>
    <row r="47" spans="2:4" ht="13.15" customHeight="1" x14ac:dyDescent="0.25">
      <c r="B47" s="490"/>
      <c r="C47" s="79"/>
      <c r="D47" s="492"/>
    </row>
    <row r="48" spans="2:4" ht="12.4" customHeight="1" x14ac:dyDescent="0.25">
      <c r="B48" s="493"/>
      <c r="C48" s="930" t="s">
        <v>44</v>
      </c>
      <c r="D48" s="931">
        <f>SUM(D15:D47)</f>
        <v>0</v>
      </c>
    </row>
    <row r="49" spans="2:4" ht="16.5" customHeight="1" x14ac:dyDescent="0.25">
      <c r="B49" s="490"/>
      <c r="C49" s="79"/>
      <c r="D49" s="491"/>
    </row>
    <row r="50" spans="2:4" ht="16.899999999999999" customHeight="1" x14ac:dyDescent="0.25">
      <c r="B50" s="490"/>
      <c r="C50" s="28"/>
      <c r="D50" s="491"/>
    </row>
    <row r="51" spans="2:4" ht="12.75" customHeight="1" x14ac:dyDescent="0.25">
      <c r="B51" s="490"/>
      <c r="C51" s="79" t="s">
        <v>45</v>
      </c>
      <c r="D51" s="494">
        <f>5%*D48</f>
        <v>0</v>
      </c>
    </row>
    <row r="52" spans="2:4" ht="12.75" customHeight="1" x14ac:dyDescent="0.25">
      <c r="B52" s="490"/>
      <c r="C52" s="79"/>
      <c r="D52" s="491"/>
    </row>
    <row r="53" spans="2:4" ht="12.75" customHeight="1" x14ac:dyDescent="0.25">
      <c r="B53" s="493"/>
      <c r="C53" s="932" t="s">
        <v>46</v>
      </c>
      <c r="D53" s="933">
        <f>SUM(D48:D51)</f>
        <v>0</v>
      </c>
    </row>
    <row r="54" spans="2:4" ht="12.75" customHeight="1" x14ac:dyDescent="0.25">
      <c r="B54" s="490"/>
      <c r="C54" s="79"/>
      <c r="D54" s="491"/>
    </row>
    <row r="55" spans="2:4" ht="12.75" customHeight="1" x14ac:dyDescent="0.25">
      <c r="B55" s="490"/>
      <c r="C55" s="79" t="s">
        <v>47</v>
      </c>
      <c r="D55" s="491">
        <f>18%*D53</f>
        <v>0</v>
      </c>
    </row>
    <row r="56" spans="2:4" ht="15" customHeight="1" x14ac:dyDescent="0.25">
      <c r="B56" s="490"/>
      <c r="C56" s="28"/>
      <c r="D56" s="495"/>
    </row>
    <row r="57" spans="2:4" ht="20.65" customHeight="1" x14ac:dyDescent="0.25">
      <c r="B57" s="490"/>
      <c r="C57" s="934"/>
      <c r="D57" s="935"/>
    </row>
    <row r="58" spans="2:4" ht="12.75" customHeight="1" thickBot="1" x14ac:dyDescent="0.3">
      <c r="B58" s="496"/>
      <c r="C58" s="936" t="s">
        <v>48</v>
      </c>
      <c r="D58" s="937">
        <f>SUM(D53:D57)</f>
        <v>0</v>
      </c>
    </row>
    <row r="59" spans="2:4" ht="12.75" customHeight="1" x14ac:dyDescent="0.25">
      <c r="C59" s="80"/>
      <c r="D59" s="81"/>
    </row>
    <row r="60" spans="2:4" ht="10.9" customHeight="1" x14ac:dyDescent="0.25">
      <c r="C60" s="80"/>
      <c r="D60" s="81"/>
    </row>
    <row r="61" spans="2:4" x14ac:dyDescent="0.25">
      <c r="C61" s="82"/>
      <c r="D61" s="83"/>
    </row>
    <row r="62" spans="2:4" x14ac:dyDescent="0.25">
      <c r="C62" s="82"/>
      <c r="D62" s="83"/>
    </row>
    <row r="63" spans="2:4" x14ac:dyDescent="0.25">
      <c r="C63" s="82"/>
      <c r="D63" s="83"/>
    </row>
    <row r="64" spans="2:4" x14ac:dyDescent="0.25">
      <c r="C64" s="82"/>
      <c r="D64" s="83"/>
    </row>
    <row r="65" spans="3:4" x14ac:dyDescent="0.25">
      <c r="C65" s="82"/>
      <c r="D65" s="83"/>
    </row>
    <row r="66" spans="3:4" x14ac:dyDescent="0.25">
      <c r="C66" s="82"/>
      <c r="D66" s="83"/>
    </row>
    <row r="67" spans="3:4" x14ac:dyDescent="0.25">
      <c r="C67" s="82"/>
      <c r="D67" s="83"/>
    </row>
    <row r="68" spans="3:4" x14ac:dyDescent="0.25">
      <c r="C68" s="82"/>
      <c r="D68" s="83"/>
    </row>
    <row r="69" spans="3:4" x14ac:dyDescent="0.25">
      <c r="C69" s="82"/>
      <c r="D69" s="83"/>
    </row>
  </sheetData>
  <mergeCells count="8">
    <mergeCell ref="D9:D10"/>
    <mergeCell ref="B2:D2"/>
    <mergeCell ref="B5:D5"/>
    <mergeCell ref="B7:D7"/>
    <mergeCell ref="B3:D3"/>
    <mergeCell ref="B4:D4"/>
    <mergeCell ref="B6:D6"/>
    <mergeCell ref="B8:D8"/>
  </mergeCells>
  <phoneticPr fontId="15" type="noConversion"/>
  <printOptions horizontalCentered="1"/>
  <pageMargins left="0.74803149606299202" right="0.49803149600000002" top="0.98425196850393704" bottom="0.98425196850393704" header="0.511811023622047" footer="0.511811023622047"/>
  <pageSetup paperSize="9" scale="49" orientation="portrait" r:id="rId1"/>
  <headerFooter alignWithMargins="0">
    <oddFooter>&amp;CG-Sum-&amp;P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A6F79-EF38-4D86-B877-1021E715D481}">
  <sheetPr>
    <tabColor theme="3"/>
  </sheetPr>
  <dimension ref="B1:G175"/>
  <sheetViews>
    <sheetView showGridLines="0" zoomScaleNormal="100" zoomScaleSheetLayoutView="100" zoomScalePageLayoutView="55" workbookViewId="0">
      <pane xSplit="1" ySplit="7" topLeftCell="G102" activePane="bottomRight" state="frozen"/>
      <selection pane="topRight" activeCell="B1" sqref="B1"/>
      <selection pane="bottomLeft" activeCell="A8" sqref="A8"/>
      <selection pane="bottomRight" activeCell="G102" sqref="G102"/>
    </sheetView>
  </sheetViews>
  <sheetFormatPr defaultColWidth="9.54296875" defaultRowHeight="14" x14ac:dyDescent="0.25"/>
  <cols>
    <col min="1" max="1" width="9.54296875" style="2"/>
    <col min="2" max="2" width="17.54296875" style="3" customWidth="1"/>
    <col min="3" max="3" width="51.453125" style="2" customWidth="1"/>
    <col min="4" max="4" width="8.7265625" style="3" customWidth="1"/>
    <col min="5" max="5" width="13.54296875" style="3" customWidth="1"/>
    <col min="6" max="6" width="24.26953125" style="822" bestFit="1" customWidth="1"/>
    <col min="7" max="7" width="17.54296875" style="822" customWidth="1"/>
    <col min="8" max="16384" width="9.54296875" style="2"/>
  </cols>
  <sheetData>
    <row r="1" spans="2:7" s="12" customFormat="1" ht="20.149999999999999" customHeight="1" x14ac:dyDescent="0.25">
      <c r="B1" s="969" t="s">
        <v>0</v>
      </c>
      <c r="C1" s="969"/>
      <c r="D1" s="969"/>
      <c r="E1" s="969"/>
      <c r="F1" s="969"/>
      <c r="G1" s="969"/>
    </row>
    <row r="2" spans="2:7" ht="20.149999999999999" customHeight="1" x14ac:dyDescent="0.25">
      <c r="B2" s="1" t="s">
        <v>1</v>
      </c>
    </row>
    <row r="3" spans="2:7" ht="20.149999999999999" customHeight="1" x14ac:dyDescent="0.25">
      <c r="B3" s="89" t="s">
        <v>42</v>
      </c>
      <c r="C3" s="21" t="s">
        <v>11</v>
      </c>
    </row>
    <row r="4" spans="2:7" ht="20.149999999999999" customHeight="1" x14ac:dyDescent="0.25">
      <c r="B4" s="1" t="s">
        <v>49</v>
      </c>
      <c r="C4" s="21" t="s">
        <v>12</v>
      </c>
    </row>
    <row r="5" spans="2:7" ht="13.4" customHeight="1" x14ac:dyDescent="0.25">
      <c r="E5" s="896"/>
      <c r="F5" s="897"/>
      <c r="G5" s="897"/>
    </row>
    <row r="6" spans="2:7" x14ac:dyDescent="0.25">
      <c r="B6" s="69" t="s">
        <v>50</v>
      </c>
      <c r="C6" s="69" t="s">
        <v>51</v>
      </c>
      <c r="D6" s="69" t="s">
        <v>52</v>
      </c>
      <c r="E6" s="91" t="s">
        <v>53</v>
      </c>
      <c r="F6" s="898" t="s">
        <v>54</v>
      </c>
      <c r="G6" s="899" t="s">
        <v>55</v>
      </c>
    </row>
    <row r="7" spans="2:7" x14ac:dyDescent="0.25">
      <c r="B7" s="94"/>
      <c r="C7" s="95"/>
      <c r="D7" s="94"/>
      <c r="E7" s="96"/>
      <c r="F7" s="900" t="s">
        <v>56</v>
      </c>
      <c r="G7" s="901" t="s">
        <v>56</v>
      </c>
    </row>
    <row r="8" spans="2:7" x14ac:dyDescent="0.25">
      <c r="B8" s="497"/>
      <c r="C8" s="498"/>
      <c r="D8" s="497"/>
      <c r="E8" s="497"/>
      <c r="F8" s="499"/>
      <c r="G8" s="499"/>
    </row>
    <row r="9" spans="2:7" x14ac:dyDescent="0.25">
      <c r="B9" s="500"/>
      <c r="C9" s="501" t="s">
        <v>57</v>
      </c>
      <c r="D9" s="105"/>
      <c r="E9" s="105"/>
      <c r="F9" s="502"/>
      <c r="G9" s="502"/>
    </row>
    <row r="10" spans="2:7" x14ac:dyDescent="0.25">
      <c r="B10" s="500"/>
      <c r="C10" s="104"/>
      <c r="D10" s="105"/>
      <c r="E10" s="105"/>
      <c r="F10" s="502"/>
      <c r="G10" s="502"/>
    </row>
    <row r="11" spans="2:7" s="12" customFormat="1" x14ac:dyDescent="0.25">
      <c r="B11" s="52" t="s">
        <v>58</v>
      </c>
      <c r="C11" s="112" t="s">
        <v>59</v>
      </c>
      <c r="D11" s="113" t="s">
        <v>60</v>
      </c>
      <c r="E11" s="114">
        <v>0</v>
      </c>
      <c r="F11" s="503"/>
      <c r="G11" s="503" t="s">
        <v>61</v>
      </c>
    </row>
    <row r="12" spans="2:7" s="12" customFormat="1" x14ac:dyDescent="0.25">
      <c r="B12" s="122"/>
      <c r="C12" s="504"/>
      <c r="D12" s="105"/>
      <c r="E12" s="106"/>
      <c r="F12" s="503"/>
      <c r="G12" s="503"/>
    </row>
    <row r="13" spans="2:7" s="12" customFormat="1" x14ac:dyDescent="0.25">
      <c r="B13" s="122" t="s">
        <v>62</v>
      </c>
      <c r="C13" s="504" t="s">
        <v>63</v>
      </c>
      <c r="D13" s="105" t="s">
        <v>60</v>
      </c>
      <c r="E13" s="106">
        <v>0</v>
      </c>
      <c r="F13" s="503"/>
      <c r="G13" s="503" t="s">
        <v>61</v>
      </c>
    </row>
    <row r="14" spans="2:7" s="12" customFormat="1" x14ac:dyDescent="0.25">
      <c r="B14" s="52"/>
      <c r="C14" s="112"/>
      <c r="D14" s="113"/>
      <c r="E14" s="114"/>
      <c r="F14" s="503"/>
      <c r="G14" s="503"/>
    </row>
    <row r="15" spans="2:7" s="12" customFormat="1" ht="42" x14ac:dyDescent="0.25">
      <c r="B15" s="52" t="s">
        <v>64</v>
      </c>
      <c r="C15" s="112" t="s">
        <v>65</v>
      </c>
      <c r="D15" s="113" t="s">
        <v>60</v>
      </c>
      <c r="E15" s="114">
        <v>1</v>
      </c>
      <c r="F15" s="503"/>
      <c r="G15" s="503">
        <f>E15*F15</f>
        <v>0</v>
      </c>
    </row>
    <row r="16" spans="2:7" s="12" customFormat="1" x14ac:dyDescent="0.25">
      <c r="B16" s="52"/>
      <c r="C16" s="112"/>
      <c r="D16" s="113"/>
      <c r="E16" s="114"/>
      <c r="F16" s="503"/>
      <c r="G16" s="503"/>
    </row>
    <row r="17" spans="2:7" s="12" customFormat="1" x14ac:dyDescent="0.25">
      <c r="B17" s="52" t="s">
        <v>66</v>
      </c>
      <c r="C17" s="112" t="s">
        <v>67</v>
      </c>
      <c r="D17" s="113" t="s">
        <v>60</v>
      </c>
      <c r="E17" s="114">
        <v>1</v>
      </c>
      <c r="F17" s="503"/>
      <c r="G17" s="503">
        <f>E17*F17</f>
        <v>0</v>
      </c>
    </row>
    <row r="18" spans="2:7" s="12" customFormat="1" x14ac:dyDescent="0.25">
      <c r="B18" s="52"/>
      <c r="C18" s="112"/>
      <c r="D18" s="113"/>
      <c r="E18" s="114"/>
      <c r="F18" s="503"/>
      <c r="G18" s="503"/>
    </row>
    <row r="19" spans="2:7" x14ac:dyDescent="0.25">
      <c r="B19" s="52" t="s">
        <v>68</v>
      </c>
      <c r="C19" s="112" t="s">
        <v>69</v>
      </c>
      <c r="D19" s="113" t="s">
        <v>60</v>
      </c>
      <c r="E19" s="114">
        <v>1</v>
      </c>
      <c r="F19" s="503"/>
      <c r="G19" s="503">
        <f>E19*F19</f>
        <v>0</v>
      </c>
    </row>
    <row r="20" spans="2:7" x14ac:dyDescent="0.25">
      <c r="B20" s="122"/>
      <c r="C20" s="104"/>
      <c r="D20" s="105"/>
      <c r="E20" s="106"/>
      <c r="F20" s="503"/>
      <c r="G20" s="503"/>
    </row>
    <row r="21" spans="2:7" x14ac:dyDescent="0.25">
      <c r="B21" s="122"/>
      <c r="C21" s="501" t="s">
        <v>70</v>
      </c>
      <c r="D21" s="105"/>
      <c r="E21" s="106"/>
      <c r="F21" s="503"/>
      <c r="G21" s="503"/>
    </row>
    <row r="22" spans="2:7" x14ac:dyDescent="0.25">
      <c r="B22" s="122"/>
      <c r="C22" s="501"/>
      <c r="D22" s="105"/>
      <c r="E22" s="106"/>
      <c r="F22" s="503"/>
      <c r="G22" s="503"/>
    </row>
    <row r="23" spans="2:7" x14ac:dyDescent="0.25">
      <c r="B23" s="122"/>
      <c r="C23" s="140" t="s">
        <v>71</v>
      </c>
      <c r="D23" s="105"/>
      <c r="E23" s="106"/>
      <c r="F23" s="503"/>
      <c r="G23" s="503"/>
    </row>
    <row r="24" spans="2:7" ht="14.5" x14ac:dyDescent="0.25">
      <c r="B24" s="122"/>
      <c r="C24" s="138"/>
      <c r="D24" s="105"/>
      <c r="E24" s="106"/>
      <c r="F24" s="503"/>
      <c r="G24" s="503"/>
    </row>
    <row r="25" spans="2:7" ht="28" x14ac:dyDescent="0.25">
      <c r="B25" s="122" t="s">
        <v>72</v>
      </c>
      <c r="C25" s="104" t="s">
        <v>73</v>
      </c>
      <c r="D25" s="105" t="s">
        <v>60</v>
      </c>
      <c r="E25" s="106">
        <v>0</v>
      </c>
      <c r="F25" s="503"/>
      <c r="G25" s="503" t="s">
        <v>61</v>
      </c>
    </row>
    <row r="26" spans="2:7" x14ac:dyDescent="0.25">
      <c r="B26" s="122"/>
      <c r="C26" s="104"/>
      <c r="D26" s="105"/>
      <c r="E26" s="106"/>
      <c r="F26" s="503"/>
      <c r="G26" s="503"/>
    </row>
    <row r="27" spans="2:7" ht="42" x14ac:dyDescent="0.25">
      <c r="B27" s="122" t="s">
        <v>74</v>
      </c>
      <c r="C27" s="104" t="s">
        <v>75</v>
      </c>
      <c r="D27" s="105" t="s">
        <v>76</v>
      </c>
      <c r="E27" s="106">
        <v>0</v>
      </c>
      <c r="F27" s="503"/>
      <c r="G27" s="503" t="s">
        <v>61</v>
      </c>
    </row>
    <row r="28" spans="2:7" x14ac:dyDescent="0.25">
      <c r="B28" s="122"/>
      <c r="C28" s="104"/>
      <c r="D28" s="105"/>
      <c r="E28" s="106"/>
      <c r="F28" s="503"/>
      <c r="G28" s="503"/>
    </row>
    <row r="29" spans="2:7" ht="28" x14ac:dyDescent="0.25">
      <c r="B29" s="122" t="s">
        <v>77</v>
      </c>
      <c r="C29" s="104" t="s">
        <v>78</v>
      </c>
      <c r="D29" s="105" t="s">
        <v>76</v>
      </c>
      <c r="E29" s="106">
        <v>0</v>
      </c>
      <c r="F29" s="503"/>
      <c r="G29" s="503" t="s">
        <v>61</v>
      </c>
    </row>
    <row r="30" spans="2:7" x14ac:dyDescent="0.25">
      <c r="B30" s="122"/>
      <c r="C30" s="104"/>
      <c r="D30" s="105"/>
      <c r="E30" s="106"/>
      <c r="F30" s="503"/>
      <c r="G30" s="503"/>
    </row>
    <row r="31" spans="2:7" ht="42" x14ac:dyDescent="0.25">
      <c r="B31" s="122" t="s">
        <v>79</v>
      </c>
      <c r="C31" s="104" t="s">
        <v>80</v>
      </c>
      <c r="D31" s="105" t="s">
        <v>76</v>
      </c>
      <c r="E31" s="106">
        <v>0</v>
      </c>
      <c r="F31" s="503"/>
      <c r="G31" s="503" t="s">
        <v>61</v>
      </c>
    </row>
    <row r="32" spans="2:7" x14ac:dyDescent="0.25">
      <c r="B32" s="122"/>
      <c r="C32" s="104"/>
      <c r="D32" s="105"/>
      <c r="E32" s="106"/>
      <c r="F32" s="503"/>
      <c r="G32" s="503"/>
    </row>
    <row r="33" spans="2:7" ht="42" x14ac:dyDescent="0.25">
      <c r="B33" s="103" t="s">
        <v>81</v>
      </c>
      <c r="C33" s="104" t="s">
        <v>82</v>
      </c>
      <c r="D33" s="105" t="s">
        <v>83</v>
      </c>
      <c r="E33" s="106">
        <v>0</v>
      </c>
      <c r="F33" s="136"/>
      <c r="G33" s="503" t="s">
        <v>61</v>
      </c>
    </row>
    <row r="34" spans="2:7" x14ac:dyDescent="0.25">
      <c r="B34" s="103"/>
      <c r="C34" s="104"/>
      <c r="D34" s="105"/>
      <c r="E34" s="106"/>
      <c r="F34" s="136"/>
      <c r="G34" s="136"/>
    </row>
    <row r="35" spans="2:7" x14ac:dyDescent="0.25">
      <c r="B35" s="122"/>
      <c r="C35" s="501" t="s">
        <v>84</v>
      </c>
      <c r="D35" s="105"/>
      <c r="E35" s="106"/>
      <c r="F35" s="502"/>
      <c r="G35" s="503"/>
    </row>
    <row r="36" spans="2:7" s="12" customFormat="1" ht="14.5" x14ac:dyDescent="0.25">
      <c r="B36" s="122"/>
      <c r="C36" s="138"/>
      <c r="D36" s="105"/>
      <c r="E36" s="106"/>
      <c r="F36" s="502"/>
      <c r="G36" s="503"/>
    </row>
    <row r="37" spans="2:7" s="12" customFormat="1" x14ac:dyDescent="0.25">
      <c r="B37" s="122"/>
      <c r="C37" s="140" t="s">
        <v>85</v>
      </c>
      <c r="D37" s="105"/>
      <c r="E37" s="106"/>
      <c r="F37" s="502"/>
      <c r="G37" s="503"/>
    </row>
    <row r="38" spans="2:7" s="12" customFormat="1" ht="14.5" x14ac:dyDescent="0.25">
      <c r="B38" s="122"/>
      <c r="C38" s="138"/>
      <c r="D38" s="105"/>
      <c r="E38" s="106"/>
      <c r="F38" s="502"/>
      <c r="G38" s="503"/>
    </row>
    <row r="39" spans="2:7" s="12" customFormat="1" x14ac:dyDescent="0.25">
      <c r="B39" s="107"/>
      <c r="C39" s="108"/>
      <c r="D39" s="109"/>
      <c r="E39" s="110"/>
      <c r="F39" s="115"/>
      <c r="G39" s="115"/>
    </row>
    <row r="40" spans="2:7" s="12" customFormat="1" ht="42" x14ac:dyDescent="0.25">
      <c r="B40" s="107" t="s">
        <v>86</v>
      </c>
      <c r="C40" s="108" t="s">
        <v>87</v>
      </c>
      <c r="D40" s="109" t="s">
        <v>88</v>
      </c>
      <c r="E40" s="110">
        <v>0</v>
      </c>
      <c r="F40" s="111"/>
      <c r="G40" s="503" t="s">
        <v>61</v>
      </c>
    </row>
    <row r="41" spans="2:7" s="12" customFormat="1" x14ac:dyDescent="0.25">
      <c r="B41" s="107"/>
      <c r="C41" s="112"/>
      <c r="D41" s="113"/>
      <c r="E41" s="114"/>
      <c r="F41" s="115"/>
      <c r="G41" s="115"/>
    </row>
    <row r="42" spans="2:7" ht="42" x14ac:dyDescent="0.25">
      <c r="B42" s="107" t="s">
        <v>89</v>
      </c>
      <c r="C42" s="108" t="s">
        <v>90</v>
      </c>
      <c r="D42" s="109" t="s">
        <v>91</v>
      </c>
      <c r="E42" s="110">
        <v>0</v>
      </c>
      <c r="F42" s="115"/>
      <c r="G42" s="503" t="s">
        <v>61</v>
      </c>
    </row>
    <row r="43" spans="2:7" ht="13.4" customHeight="1" x14ac:dyDescent="0.25">
      <c r="B43" s="143"/>
      <c r="C43" s="144"/>
      <c r="D43" s="145"/>
      <c r="E43" s="146"/>
      <c r="F43" s="505" t="s">
        <v>92</v>
      </c>
      <c r="G43" s="506">
        <f>SUM(G10:G42)</f>
        <v>0</v>
      </c>
    </row>
    <row r="44" spans="2:7" ht="14.5" x14ac:dyDescent="0.25">
      <c r="B44" s="122"/>
      <c r="C44" s="138"/>
      <c r="D44" s="105"/>
      <c r="E44" s="106"/>
      <c r="F44" s="502"/>
      <c r="G44" s="503"/>
    </row>
    <row r="45" spans="2:7" x14ac:dyDescent="0.25">
      <c r="B45" s="122"/>
      <c r="C45" s="140" t="s">
        <v>93</v>
      </c>
      <c r="D45" s="105"/>
      <c r="E45" s="106"/>
      <c r="F45" s="503"/>
      <c r="G45" s="503"/>
    </row>
    <row r="46" spans="2:7" ht="14.5" x14ac:dyDescent="0.25">
      <c r="B46" s="122"/>
      <c r="C46" s="138"/>
      <c r="D46" s="105"/>
      <c r="E46" s="106"/>
      <c r="F46" s="503"/>
      <c r="G46" s="503"/>
    </row>
    <row r="47" spans="2:7" ht="42" x14ac:dyDescent="0.25">
      <c r="B47" s="122" t="s">
        <v>94</v>
      </c>
      <c r="C47" s="104" t="s">
        <v>95</v>
      </c>
      <c r="D47" s="105" t="s">
        <v>60</v>
      </c>
      <c r="E47" s="106">
        <v>0</v>
      </c>
      <c r="F47" s="503"/>
      <c r="G47" s="503" t="s">
        <v>61</v>
      </c>
    </row>
    <row r="48" spans="2:7" x14ac:dyDescent="0.25">
      <c r="B48" s="122"/>
      <c r="C48" s="104"/>
      <c r="D48" s="105"/>
      <c r="E48" s="106"/>
      <c r="F48" s="503"/>
      <c r="G48" s="503"/>
    </row>
    <row r="49" spans="2:7" ht="42" x14ac:dyDescent="0.25">
      <c r="B49" s="122" t="s">
        <v>96</v>
      </c>
      <c r="C49" s="112" t="s">
        <v>97</v>
      </c>
      <c r="D49" s="105" t="s">
        <v>76</v>
      </c>
      <c r="E49" s="106">
        <v>0</v>
      </c>
      <c r="F49" s="503"/>
      <c r="G49" s="503" t="s">
        <v>61</v>
      </c>
    </row>
    <row r="50" spans="2:7" s="12" customFormat="1" x14ac:dyDescent="0.25">
      <c r="B50" s="122"/>
      <c r="C50" s="112"/>
      <c r="D50" s="105"/>
      <c r="E50" s="106"/>
      <c r="F50" s="503"/>
      <c r="G50" s="503"/>
    </row>
    <row r="51" spans="2:7" s="12" customFormat="1" ht="28" x14ac:dyDescent="0.25">
      <c r="B51" s="122" t="s">
        <v>98</v>
      </c>
      <c r="C51" s="112" t="s">
        <v>99</v>
      </c>
      <c r="D51" s="105" t="s">
        <v>88</v>
      </c>
      <c r="E51" s="106">
        <v>0</v>
      </c>
      <c r="F51" s="136"/>
      <c r="G51" s="503" t="s">
        <v>61</v>
      </c>
    </row>
    <row r="52" spans="2:7" s="12" customFormat="1" x14ac:dyDescent="0.25">
      <c r="B52" s="122"/>
      <c r="C52" s="112"/>
      <c r="D52" s="105"/>
      <c r="E52" s="106"/>
      <c r="F52" s="136"/>
      <c r="G52" s="136"/>
    </row>
    <row r="53" spans="2:7" s="12" customFormat="1" ht="28" x14ac:dyDescent="0.25">
      <c r="B53" s="122" t="s">
        <v>100</v>
      </c>
      <c r="C53" s="112" t="s">
        <v>101</v>
      </c>
      <c r="D53" s="105" t="s">
        <v>83</v>
      </c>
      <c r="E53" s="106">
        <v>0</v>
      </c>
      <c r="F53" s="136"/>
      <c r="G53" s="503" t="s">
        <v>61</v>
      </c>
    </row>
    <row r="54" spans="2:7" s="12" customFormat="1" x14ac:dyDescent="0.25">
      <c r="B54" s="122"/>
      <c r="C54" s="112"/>
      <c r="D54" s="105"/>
      <c r="E54" s="106"/>
      <c r="F54" s="136"/>
      <c r="G54" s="136"/>
    </row>
    <row r="55" spans="2:7" s="12" customFormat="1" x14ac:dyDescent="0.25">
      <c r="B55" s="122"/>
      <c r="C55" s="104"/>
      <c r="D55" s="105"/>
      <c r="E55" s="106"/>
      <c r="F55" s="503"/>
      <c r="G55" s="503"/>
    </row>
    <row r="56" spans="2:7" x14ac:dyDescent="0.25">
      <c r="B56" s="122"/>
      <c r="C56" s="501" t="s">
        <v>102</v>
      </c>
      <c r="D56" s="105"/>
      <c r="E56" s="106"/>
      <c r="F56" s="503"/>
      <c r="G56" s="503"/>
    </row>
    <row r="57" spans="2:7" ht="14.5" x14ac:dyDescent="0.25">
      <c r="B57" s="122"/>
      <c r="C57" s="138"/>
      <c r="D57" s="105"/>
      <c r="E57" s="106"/>
      <c r="F57" s="503"/>
      <c r="G57" s="503"/>
    </row>
    <row r="58" spans="2:7" ht="28" x14ac:dyDescent="0.25">
      <c r="B58" s="122" t="s">
        <v>103</v>
      </c>
      <c r="C58" s="104" t="s">
        <v>104</v>
      </c>
      <c r="D58" s="105" t="s">
        <v>60</v>
      </c>
      <c r="E58" s="106">
        <v>0</v>
      </c>
      <c r="F58" s="123"/>
      <c r="G58" s="503" t="s">
        <v>61</v>
      </c>
    </row>
    <row r="59" spans="2:7" x14ac:dyDescent="0.25">
      <c r="B59" s="52"/>
      <c r="C59" s="112"/>
      <c r="D59" s="113"/>
      <c r="E59" s="114"/>
      <c r="F59" s="123"/>
      <c r="G59" s="503"/>
    </row>
    <row r="60" spans="2:7" s="12" customFormat="1" ht="28" x14ac:dyDescent="0.25">
      <c r="B60" s="122" t="s">
        <v>105</v>
      </c>
      <c r="C60" s="104" t="s">
        <v>106</v>
      </c>
      <c r="D60" s="105" t="s">
        <v>76</v>
      </c>
      <c r="E60" s="106">
        <v>0</v>
      </c>
      <c r="F60" s="123"/>
      <c r="G60" s="503" t="s">
        <v>61</v>
      </c>
    </row>
    <row r="61" spans="2:7" x14ac:dyDescent="0.25">
      <c r="B61" s="52"/>
      <c r="C61" s="112"/>
      <c r="D61" s="113"/>
      <c r="E61" s="114"/>
      <c r="F61" s="123"/>
      <c r="G61" s="503"/>
    </row>
    <row r="62" spans="2:7" ht="28" x14ac:dyDescent="0.25">
      <c r="B62" s="122" t="s">
        <v>107</v>
      </c>
      <c r="C62" s="104" t="s">
        <v>108</v>
      </c>
      <c r="D62" s="105" t="s">
        <v>76</v>
      </c>
      <c r="E62" s="106">
        <v>0</v>
      </c>
      <c r="F62" s="123"/>
      <c r="G62" s="503" t="s">
        <v>61</v>
      </c>
    </row>
    <row r="63" spans="2:7" x14ac:dyDescent="0.25">
      <c r="B63" s="122"/>
      <c r="C63" s="104"/>
      <c r="D63" s="105"/>
      <c r="E63" s="106"/>
      <c r="F63" s="503"/>
      <c r="G63" s="503"/>
    </row>
    <row r="64" spans="2:7" ht="28" x14ac:dyDescent="0.25">
      <c r="B64" s="122" t="s">
        <v>109</v>
      </c>
      <c r="C64" s="104" t="s">
        <v>110</v>
      </c>
      <c r="D64" s="105" t="s">
        <v>76</v>
      </c>
      <c r="E64" s="106">
        <v>0</v>
      </c>
      <c r="F64" s="123"/>
      <c r="G64" s="503" t="s">
        <v>61</v>
      </c>
    </row>
    <row r="65" spans="2:7" x14ac:dyDescent="0.25">
      <c r="B65" s="122"/>
      <c r="C65" s="104"/>
      <c r="D65" s="105"/>
      <c r="E65" s="106"/>
      <c r="F65" s="123"/>
      <c r="G65" s="503"/>
    </row>
    <row r="66" spans="2:7" x14ac:dyDescent="0.25">
      <c r="B66" s="122"/>
      <c r="C66" s="140" t="s">
        <v>111</v>
      </c>
      <c r="D66" s="105"/>
      <c r="E66" s="106"/>
      <c r="F66" s="503"/>
      <c r="G66" s="503"/>
    </row>
    <row r="67" spans="2:7" s="12" customFormat="1" ht="14.5" x14ac:dyDescent="0.25">
      <c r="B67" s="122"/>
      <c r="C67" s="138"/>
      <c r="D67" s="105"/>
      <c r="E67" s="106"/>
      <c r="F67" s="503"/>
      <c r="G67" s="503"/>
    </row>
    <row r="68" spans="2:7" s="21" customFormat="1" x14ac:dyDescent="0.25">
      <c r="B68" s="122" t="s">
        <v>112</v>
      </c>
      <c r="C68" s="104" t="s">
        <v>113</v>
      </c>
      <c r="D68" s="105" t="s">
        <v>83</v>
      </c>
      <c r="E68" s="106">
        <v>0</v>
      </c>
      <c r="F68" s="136"/>
      <c r="G68" s="503" t="s">
        <v>61</v>
      </c>
    </row>
    <row r="69" spans="2:7" s="12" customFormat="1" x14ac:dyDescent="0.25">
      <c r="B69" s="122"/>
      <c r="C69" s="104"/>
      <c r="D69" s="105"/>
      <c r="E69" s="106"/>
      <c r="F69" s="136"/>
      <c r="G69" s="136"/>
    </row>
    <row r="70" spans="2:7" ht="26.65" customHeight="1" x14ac:dyDescent="0.25">
      <c r="B70" s="122" t="s">
        <v>114</v>
      </c>
      <c r="C70" s="104" t="s">
        <v>115</v>
      </c>
      <c r="D70" s="105" t="s">
        <v>83</v>
      </c>
      <c r="E70" s="106">
        <v>0</v>
      </c>
      <c r="F70" s="136"/>
      <c r="G70" s="503" t="s">
        <v>61</v>
      </c>
    </row>
    <row r="71" spans="2:7" ht="13.4" customHeight="1" x14ac:dyDescent="0.25">
      <c r="B71" s="122"/>
      <c r="C71" s="104"/>
      <c r="D71" s="105"/>
      <c r="E71" s="106"/>
      <c r="F71" s="136"/>
      <c r="G71" s="136"/>
    </row>
    <row r="72" spans="2:7" s="21" customFormat="1" x14ac:dyDescent="0.25">
      <c r="B72" s="122" t="s">
        <v>116</v>
      </c>
      <c r="C72" s="104" t="s">
        <v>117</v>
      </c>
      <c r="D72" s="105" t="s">
        <v>83</v>
      </c>
      <c r="E72" s="106">
        <v>0</v>
      </c>
      <c r="F72" s="136"/>
      <c r="G72" s="503" t="s">
        <v>61</v>
      </c>
    </row>
    <row r="73" spans="2:7" x14ac:dyDescent="0.25">
      <c r="B73" s="122"/>
      <c r="C73" s="104"/>
      <c r="D73" s="105"/>
      <c r="E73" s="106"/>
      <c r="F73" s="136"/>
      <c r="G73" s="136"/>
    </row>
    <row r="74" spans="2:7" s="12" customFormat="1" x14ac:dyDescent="0.25">
      <c r="B74" s="122" t="s">
        <v>118</v>
      </c>
      <c r="C74" s="104" t="s">
        <v>119</v>
      </c>
      <c r="D74" s="105" t="s">
        <v>83</v>
      </c>
      <c r="E74" s="106">
        <v>0</v>
      </c>
      <c r="F74" s="136"/>
      <c r="G74" s="503" t="s">
        <v>61</v>
      </c>
    </row>
    <row r="75" spans="2:7" x14ac:dyDescent="0.25">
      <c r="B75" s="122"/>
      <c r="C75" s="104"/>
      <c r="D75" s="105"/>
      <c r="E75" s="106"/>
      <c r="F75" s="136"/>
      <c r="G75" s="136"/>
    </row>
    <row r="76" spans="2:7" x14ac:dyDescent="0.25">
      <c r="B76" s="52"/>
      <c r="C76" s="112"/>
      <c r="D76" s="113"/>
      <c r="E76" s="114"/>
      <c r="F76" s="503"/>
      <c r="G76" s="503"/>
    </row>
    <row r="77" spans="2:7" x14ac:dyDescent="0.25">
      <c r="B77" s="122"/>
      <c r="C77" s="184" t="s">
        <v>120</v>
      </c>
      <c r="D77" s="122"/>
      <c r="E77" s="137"/>
      <c r="F77" s="503"/>
      <c r="G77" s="503"/>
    </row>
    <row r="78" spans="2:7" ht="14.5" x14ac:dyDescent="0.25">
      <c r="B78" s="122"/>
      <c r="C78" s="507"/>
      <c r="D78" s="122"/>
      <c r="E78" s="137"/>
      <c r="F78" s="503"/>
      <c r="G78" s="503"/>
    </row>
    <row r="79" spans="2:7" x14ac:dyDescent="0.25">
      <c r="B79" s="122"/>
      <c r="C79" s="182" t="s">
        <v>121</v>
      </c>
      <c r="D79" s="122"/>
      <c r="E79" s="137"/>
      <c r="F79" s="508"/>
      <c r="G79" s="509"/>
    </row>
    <row r="80" spans="2:7" ht="14.5" x14ac:dyDescent="0.25">
      <c r="B80" s="122"/>
      <c r="C80" s="138"/>
      <c r="D80" s="105"/>
      <c r="E80" s="106"/>
      <c r="F80" s="502"/>
      <c r="G80" s="510"/>
    </row>
    <row r="81" spans="2:7" ht="10.15" customHeight="1" x14ac:dyDescent="0.25">
      <c r="B81" s="122"/>
      <c r="C81" s="104"/>
      <c r="D81" s="105"/>
      <c r="E81" s="106"/>
      <c r="F81" s="136"/>
      <c r="G81" s="503"/>
    </row>
    <row r="82" spans="2:7" ht="28" x14ac:dyDescent="0.25">
      <c r="B82" s="122" t="s">
        <v>122</v>
      </c>
      <c r="C82" s="104" t="s">
        <v>123</v>
      </c>
      <c r="D82" s="122" t="s">
        <v>60</v>
      </c>
      <c r="E82" s="137">
        <v>1</v>
      </c>
      <c r="F82" s="136"/>
      <c r="G82" s="136">
        <f>F82*E82</f>
        <v>0</v>
      </c>
    </row>
    <row r="83" spans="2:7" x14ac:dyDescent="0.25">
      <c r="B83" s="122"/>
      <c r="C83" s="104"/>
      <c r="D83" s="122"/>
      <c r="E83" s="137"/>
      <c r="F83" s="136"/>
      <c r="G83" s="136"/>
    </row>
    <row r="84" spans="2:7" ht="28" x14ac:dyDescent="0.25">
      <c r="B84" s="122" t="s">
        <v>124</v>
      </c>
      <c r="C84" s="104" t="s">
        <v>125</v>
      </c>
      <c r="D84" s="122" t="s">
        <v>60</v>
      </c>
      <c r="E84" s="137">
        <v>1</v>
      </c>
      <c r="F84" s="136"/>
      <c r="G84" s="136">
        <f>F84*E84</f>
        <v>0</v>
      </c>
    </row>
    <row r="85" spans="2:7" x14ac:dyDescent="0.25">
      <c r="B85" s="122"/>
      <c r="C85" s="104"/>
      <c r="D85" s="122"/>
      <c r="E85" s="137"/>
      <c r="F85" s="136"/>
      <c r="G85" s="136"/>
    </row>
    <row r="86" spans="2:7" ht="28" x14ac:dyDescent="0.25">
      <c r="B86" s="122" t="s">
        <v>126</v>
      </c>
      <c r="C86" s="104" t="s">
        <v>127</v>
      </c>
      <c r="D86" s="122" t="s">
        <v>60</v>
      </c>
      <c r="E86" s="137">
        <v>1</v>
      </c>
      <c r="F86" s="136"/>
      <c r="G86" s="136">
        <f>F86*E86</f>
        <v>0</v>
      </c>
    </row>
    <row r="87" spans="2:7" x14ac:dyDescent="0.25">
      <c r="B87" s="122"/>
      <c r="C87" s="104"/>
      <c r="D87" s="105"/>
      <c r="E87" s="106"/>
      <c r="F87" s="503"/>
      <c r="G87" s="503"/>
    </row>
    <row r="88" spans="2:7" x14ac:dyDescent="0.25">
      <c r="B88" s="52"/>
      <c r="C88" s="112"/>
      <c r="D88" s="113"/>
      <c r="E88" s="114"/>
      <c r="F88" s="503"/>
      <c r="G88" s="503"/>
    </row>
    <row r="89" spans="2:7" ht="13.4" customHeight="1" x14ac:dyDescent="0.25">
      <c r="B89" s="143"/>
      <c r="C89" s="144"/>
      <c r="D89" s="145"/>
      <c r="E89" s="146"/>
      <c r="F89" s="505" t="s">
        <v>92</v>
      </c>
      <c r="G89" s="506">
        <f>SUM(G47:G88)</f>
        <v>0</v>
      </c>
    </row>
    <row r="90" spans="2:7" ht="13.4" customHeight="1" x14ac:dyDescent="0.25">
      <c r="B90" s="52"/>
      <c r="C90" s="112"/>
      <c r="D90" s="113"/>
      <c r="E90" s="114"/>
      <c r="F90" s="123"/>
      <c r="G90" s="503"/>
    </row>
    <row r="91" spans="2:7" x14ac:dyDescent="0.25">
      <c r="B91" s="122"/>
      <c r="C91" s="182" t="s">
        <v>128</v>
      </c>
      <c r="D91" s="122"/>
      <c r="E91" s="511"/>
      <c r="F91" s="503"/>
      <c r="G91" s="503"/>
    </row>
    <row r="92" spans="2:7" ht="14.5" x14ac:dyDescent="0.25">
      <c r="B92" s="122"/>
      <c r="C92" s="138"/>
      <c r="D92" s="105"/>
      <c r="E92" s="139"/>
      <c r="F92" s="503"/>
      <c r="G92" s="503"/>
    </row>
    <row r="93" spans="2:7" ht="14.5" x14ac:dyDescent="0.25">
      <c r="B93" s="122"/>
      <c r="C93" s="138"/>
      <c r="D93" s="105"/>
      <c r="E93" s="139"/>
      <c r="F93" s="136"/>
      <c r="G93" s="136"/>
    </row>
    <row r="94" spans="2:7" x14ac:dyDescent="0.25">
      <c r="B94" s="122"/>
      <c r="C94" s="140" t="s">
        <v>129</v>
      </c>
      <c r="D94" s="105"/>
      <c r="E94" s="139"/>
      <c r="F94" s="136"/>
      <c r="G94" s="136"/>
    </row>
    <row r="95" spans="2:7" ht="14.5" x14ac:dyDescent="0.25">
      <c r="B95" s="122"/>
      <c r="C95" s="138"/>
      <c r="D95" s="105"/>
      <c r="E95" s="139"/>
      <c r="F95" s="136"/>
      <c r="G95" s="136"/>
    </row>
    <row r="96" spans="2:7" ht="71.25" customHeight="1" x14ac:dyDescent="0.25">
      <c r="B96" s="122" t="s">
        <v>130</v>
      </c>
      <c r="C96" s="112" t="s">
        <v>131</v>
      </c>
      <c r="D96" s="105" t="s">
        <v>132</v>
      </c>
      <c r="E96" s="139">
        <f>(1350+2440)/1000</f>
        <v>3.79</v>
      </c>
      <c r="F96" s="136"/>
      <c r="G96" s="136">
        <f>E96*F96</f>
        <v>0</v>
      </c>
    </row>
    <row r="97" spans="2:7" x14ac:dyDescent="0.25">
      <c r="B97" s="122"/>
      <c r="C97" s="112"/>
      <c r="D97" s="105"/>
      <c r="E97" s="139"/>
      <c r="F97" s="136"/>
      <c r="G97" s="136"/>
    </row>
    <row r="98" spans="2:7" ht="70" x14ac:dyDescent="0.25">
      <c r="B98" s="52" t="s">
        <v>133</v>
      </c>
      <c r="C98" s="112" t="s">
        <v>134</v>
      </c>
      <c r="D98" s="113" t="s">
        <v>91</v>
      </c>
      <c r="E98" s="141">
        <f>(2250+4876)/1000</f>
        <v>7.1260000000000003</v>
      </c>
      <c r="F98" s="136"/>
      <c r="G98" s="136">
        <f>F98*E98</f>
        <v>0</v>
      </c>
    </row>
    <row r="99" spans="2:7" x14ac:dyDescent="0.25">
      <c r="B99" s="52"/>
      <c r="C99" s="112"/>
      <c r="D99" s="113"/>
      <c r="E99" s="114"/>
      <c r="F99" s="136"/>
      <c r="G99" s="136"/>
    </row>
    <row r="100" spans="2:7" x14ac:dyDescent="0.25">
      <c r="B100" s="52"/>
      <c r="C100" s="140" t="s">
        <v>135</v>
      </c>
      <c r="D100" s="113"/>
      <c r="E100" s="114"/>
      <c r="F100" s="136"/>
      <c r="G100" s="136"/>
    </row>
    <row r="101" spans="2:7" x14ac:dyDescent="0.25">
      <c r="B101" s="52"/>
      <c r="C101" s="112"/>
      <c r="D101" s="113"/>
      <c r="E101" s="114"/>
      <c r="F101" s="136"/>
      <c r="G101" s="136"/>
    </row>
    <row r="102" spans="2:7" x14ac:dyDescent="0.25">
      <c r="B102" s="52" t="s">
        <v>136</v>
      </c>
      <c r="C102" s="112" t="s">
        <v>137</v>
      </c>
      <c r="D102" s="113" t="s">
        <v>138</v>
      </c>
      <c r="E102" s="114">
        <v>1</v>
      </c>
      <c r="F102" s="136"/>
      <c r="G102" s="503" t="s">
        <v>61</v>
      </c>
    </row>
    <row r="103" spans="2:7" x14ac:dyDescent="0.25">
      <c r="B103" s="52"/>
      <c r="C103" s="112"/>
      <c r="D103" s="113"/>
      <c r="E103" s="114"/>
      <c r="F103" s="136"/>
      <c r="G103" s="136"/>
    </row>
    <row r="104" spans="2:7" ht="28" x14ac:dyDescent="0.25">
      <c r="B104" s="52" t="s">
        <v>139</v>
      </c>
      <c r="C104" s="112" t="s">
        <v>127</v>
      </c>
      <c r="D104" s="113" t="s">
        <v>138</v>
      </c>
      <c r="E104" s="114">
        <v>1</v>
      </c>
      <c r="F104" s="136"/>
      <c r="G104" s="136">
        <f>F104*E104</f>
        <v>0</v>
      </c>
    </row>
    <row r="105" spans="2:7" x14ac:dyDescent="0.25">
      <c r="B105" s="52"/>
      <c r="C105" s="112"/>
      <c r="D105" s="113"/>
      <c r="E105" s="114"/>
      <c r="F105" s="136"/>
      <c r="G105" s="136"/>
    </row>
    <row r="106" spans="2:7" ht="256.5" customHeight="1" x14ac:dyDescent="0.25">
      <c r="B106" s="512" t="s">
        <v>140</v>
      </c>
      <c r="C106" s="112" t="s">
        <v>141</v>
      </c>
      <c r="D106" s="113" t="s">
        <v>60</v>
      </c>
      <c r="E106" s="519">
        <v>1</v>
      </c>
      <c r="F106" s="503"/>
      <c r="G106" s="503">
        <f>E106*F106</f>
        <v>0</v>
      </c>
    </row>
    <row r="107" spans="2:7" x14ac:dyDescent="0.25">
      <c r="B107" s="122"/>
      <c r="C107" s="104"/>
      <c r="D107" s="105"/>
      <c r="E107" s="139"/>
      <c r="F107" s="503"/>
      <c r="G107" s="503"/>
    </row>
    <row r="108" spans="2:7" x14ac:dyDescent="0.25">
      <c r="B108" s="500"/>
      <c r="C108" s="140" t="s">
        <v>142</v>
      </c>
      <c r="D108" s="105"/>
      <c r="E108" s="139"/>
      <c r="F108" s="503"/>
      <c r="G108" s="503"/>
    </row>
    <row r="109" spans="2:7" ht="14.5" x14ac:dyDescent="0.25">
      <c r="B109" s="500"/>
      <c r="C109" s="138"/>
      <c r="D109" s="105"/>
      <c r="E109" s="139"/>
      <c r="F109" s="503"/>
      <c r="G109" s="503"/>
    </row>
    <row r="110" spans="2:7" x14ac:dyDescent="0.25">
      <c r="B110" s="122" t="s">
        <v>143</v>
      </c>
      <c r="C110" s="104" t="s">
        <v>144</v>
      </c>
      <c r="D110" s="105" t="s">
        <v>88</v>
      </c>
      <c r="E110" s="106">
        <v>1</v>
      </c>
      <c r="F110" s="503"/>
      <c r="G110" s="503">
        <f>E110*F110</f>
        <v>0</v>
      </c>
    </row>
    <row r="111" spans="2:7" x14ac:dyDescent="0.25">
      <c r="B111" s="122"/>
      <c r="C111" s="104"/>
      <c r="D111" s="105"/>
      <c r="E111" s="139"/>
      <c r="F111" s="503"/>
      <c r="G111" s="503"/>
    </row>
    <row r="112" spans="2:7" ht="28" x14ac:dyDescent="0.25">
      <c r="B112" s="122" t="s">
        <v>145</v>
      </c>
      <c r="C112" s="104" t="s">
        <v>146</v>
      </c>
      <c r="D112" s="105" t="s">
        <v>76</v>
      </c>
      <c r="E112" s="106">
        <v>6</v>
      </c>
      <c r="F112" s="503"/>
      <c r="G112" s="503">
        <f>E112*F112</f>
        <v>0</v>
      </c>
    </row>
    <row r="113" spans="2:7" x14ac:dyDescent="0.25">
      <c r="B113" s="122"/>
      <c r="C113" s="104"/>
      <c r="D113" s="105"/>
      <c r="E113" s="106"/>
      <c r="F113" s="503"/>
      <c r="G113" s="503"/>
    </row>
    <row r="114" spans="2:7" ht="63" customHeight="1" x14ac:dyDescent="0.25">
      <c r="B114" s="122" t="s">
        <v>147</v>
      </c>
      <c r="C114" s="104" t="s">
        <v>148</v>
      </c>
      <c r="D114" s="105" t="s">
        <v>60</v>
      </c>
      <c r="E114" s="105">
        <v>1</v>
      </c>
      <c r="F114" s="136"/>
      <c r="G114" s="136">
        <f>F114*E114</f>
        <v>0</v>
      </c>
    </row>
    <row r="115" spans="2:7" s="21" customFormat="1" ht="13.4" customHeight="1" x14ac:dyDescent="0.25">
      <c r="B115" s="122"/>
      <c r="C115" s="104"/>
      <c r="D115" s="105"/>
      <c r="E115" s="105"/>
      <c r="F115" s="136"/>
      <c r="G115" s="136"/>
    </row>
    <row r="116" spans="2:7" ht="48" customHeight="1" x14ac:dyDescent="0.25">
      <c r="B116" s="512" t="s">
        <v>149</v>
      </c>
      <c r="C116" s="112" t="s">
        <v>150</v>
      </c>
      <c r="D116" s="113" t="s">
        <v>88</v>
      </c>
      <c r="E116" s="114">
        <v>2</v>
      </c>
      <c r="F116" s="503"/>
      <c r="G116" s="503">
        <f>E116*F116</f>
        <v>0</v>
      </c>
    </row>
    <row r="117" spans="2:7" ht="18" customHeight="1" x14ac:dyDescent="0.25">
      <c r="B117" s="122"/>
      <c r="C117" s="104"/>
      <c r="D117" s="105"/>
      <c r="E117" s="106"/>
      <c r="F117" s="503"/>
      <c r="G117" s="503"/>
    </row>
    <row r="118" spans="2:7" ht="13.4" customHeight="1" x14ac:dyDescent="0.25">
      <c r="B118" s="122"/>
      <c r="C118" s="501" t="s">
        <v>151</v>
      </c>
      <c r="D118" s="105"/>
      <c r="E118" s="139"/>
      <c r="F118" s="503"/>
      <c r="G118" s="503"/>
    </row>
    <row r="119" spans="2:7" ht="13.4" customHeight="1" x14ac:dyDescent="0.25">
      <c r="B119" s="122"/>
      <c r="C119" s="501"/>
      <c r="D119" s="105"/>
      <c r="E119" s="106"/>
      <c r="F119" s="503"/>
      <c r="G119" s="503"/>
    </row>
    <row r="120" spans="2:7" ht="98" x14ac:dyDescent="0.25">
      <c r="B120" s="103" t="s">
        <v>152</v>
      </c>
      <c r="C120" s="142" t="s">
        <v>153</v>
      </c>
      <c r="D120" s="105" t="s">
        <v>60</v>
      </c>
      <c r="E120" s="106">
        <v>1</v>
      </c>
      <c r="F120" s="136"/>
      <c r="G120" s="136">
        <f>E120*F120</f>
        <v>0</v>
      </c>
    </row>
    <row r="121" spans="2:7" ht="13.4" customHeight="1" x14ac:dyDescent="0.25">
      <c r="B121" s="143"/>
      <c r="C121" s="144"/>
      <c r="D121" s="145"/>
      <c r="E121" s="146"/>
      <c r="F121" s="147" t="s">
        <v>92</v>
      </c>
      <c r="G121" s="148">
        <f>SUM(G96:G120)</f>
        <v>0</v>
      </c>
    </row>
    <row r="122" spans="2:7" ht="35.25" customHeight="1" x14ac:dyDescent="0.25">
      <c r="B122" s="103"/>
      <c r="C122" s="142"/>
      <c r="D122" s="105"/>
      <c r="E122" s="106"/>
      <c r="F122" s="136"/>
      <c r="G122" s="136"/>
    </row>
    <row r="123" spans="2:7" ht="56" x14ac:dyDescent="0.25">
      <c r="B123" s="103" t="s">
        <v>154</v>
      </c>
      <c r="C123" s="104" t="s">
        <v>155</v>
      </c>
      <c r="D123" s="105" t="s">
        <v>60</v>
      </c>
      <c r="E123" s="106">
        <v>0</v>
      </c>
      <c r="F123" s="136"/>
      <c r="G123" s="136" t="s">
        <v>61</v>
      </c>
    </row>
    <row r="124" spans="2:7" ht="22.5" customHeight="1" x14ac:dyDescent="0.25">
      <c r="B124" s="103"/>
      <c r="C124" s="104"/>
      <c r="D124" s="105"/>
      <c r="E124" s="106"/>
      <c r="F124" s="136"/>
      <c r="G124" s="136"/>
    </row>
    <row r="125" spans="2:7" ht="70" x14ac:dyDescent="0.25">
      <c r="B125" s="103" t="s">
        <v>156</v>
      </c>
      <c r="C125" s="104" t="s">
        <v>157</v>
      </c>
      <c r="D125" s="105" t="s">
        <v>138</v>
      </c>
      <c r="E125" s="106">
        <v>1</v>
      </c>
      <c r="F125" s="136"/>
      <c r="G125" s="136">
        <f>F125*E125</f>
        <v>0</v>
      </c>
    </row>
    <row r="126" spans="2:7" ht="13.4" customHeight="1" x14ac:dyDescent="0.25">
      <c r="B126" s="103"/>
      <c r="C126" s="104"/>
      <c r="D126" s="105"/>
      <c r="E126" s="106"/>
      <c r="F126" s="136"/>
      <c r="G126" s="136"/>
    </row>
    <row r="127" spans="2:7" ht="44.25" customHeight="1" x14ac:dyDescent="0.25">
      <c r="B127" s="103" t="s">
        <v>158</v>
      </c>
      <c r="C127" s="104" t="s">
        <v>159</v>
      </c>
      <c r="D127" s="105" t="s">
        <v>60</v>
      </c>
      <c r="E127" s="106">
        <v>0</v>
      </c>
      <c r="F127" s="136"/>
      <c r="G127" s="136" t="s">
        <v>61</v>
      </c>
    </row>
    <row r="128" spans="2:7" ht="18.75" customHeight="1" x14ac:dyDescent="0.25">
      <c r="B128" s="103"/>
      <c r="C128" s="104"/>
      <c r="D128" s="105"/>
      <c r="E128" s="106"/>
      <c r="F128" s="136"/>
      <c r="G128" s="136"/>
    </row>
    <row r="129" spans="2:7" ht="122.65" customHeight="1" x14ac:dyDescent="0.25">
      <c r="B129" s="103" t="s">
        <v>160</v>
      </c>
      <c r="C129" s="104" t="s">
        <v>161</v>
      </c>
      <c r="D129" s="105" t="s">
        <v>60</v>
      </c>
      <c r="E129" s="106">
        <v>0</v>
      </c>
      <c r="F129" s="136"/>
      <c r="G129" s="136" t="s">
        <v>61</v>
      </c>
    </row>
    <row r="130" spans="2:7" ht="21" customHeight="1" x14ac:dyDescent="0.25">
      <c r="B130" s="122"/>
      <c r="C130" s="150"/>
      <c r="D130" s="122"/>
      <c r="E130" s="122"/>
      <c r="F130" s="149"/>
      <c r="G130" s="149"/>
    </row>
    <row r="131" spans="2:7" ht="61.9" customHeight="1" x14ac:dyDescent="0.25">
      <c r="B131" s="103" t="s">
        <v>162</v>
      </c>
      <c r="C131" s="104" t="s">
        <v>163</v>
      </c>
      <c r="D131" s="105" t="s">
        <v>60</v>
      </c>
      <c r="E131" s="106">
        <v>0</v>
      </c>
      <c r="F131" s="136"/>
      <c r="G131" s="136" t="s">
        <v>61</v>
      </c>
    </row>
    <row r="132" spans="2:7" ht="13.4" customHeight="1" x14ac:dyDescent="0.25">
      <c r="B132" s="122"/>
      <c r="C132" s="104"/>
      <c r="D132" s="105"/>
      <c r="E132" s="105"/>
      <c r="F132" s="136"/>
      <c r="G132" s="136"/>
    </row>
    <row r="133" spans="2:7" ht="53.25" customHeight="1" x14ac:dyDescent="0.25">
      <c r="B133" s="103" t="s">
        <v>164</v>
      </c>
      <c r="C133" s="104" t="s">
        <v>165</v>
      </c>
      <c r="D133" s="105" t="s">
        <v>166</v>
      </c>
      <c r="E133" s="151">
        <v>0</v>
      </c>
      <c r="F133" s="136"/>
      <c r="G133" s="136"/>
    </row>
    <row r="134" spans="2:7" ht="13.4" customHeight="1" x14ac:dyDescent="0.25">
      <c r="B134" s="122"/>
      <c r="C134" s="104"/>
      <c r="D134" s="105"/>
      <c r="E134" s="105"/>
      <c r="F134" s="136"/>
      <c r="G134" s="136"/>
    </row>
    <row r="135" spans="2:7" ht="13.4" customHeight="1" x14ac:dyDescent="0.25">
      <c r="B135" s="122"/>
      <c r="C135" s="104"/>
      <c r="D135" s="105"/>
      <c r="E135" s="105"/>
      <c r="F135" s="136"/>
      <c r="G135" s="136"/>
    </row>
    <row r="136" spans="2:7" ht="30.75" customHeight="1" x14ac:dyDescent="0.25">
      <c r="B136" s="52"/>
      <c r="C136" s="152" t="s">
        <v>167</v>
      </c>
      <c r="D136" s="113"/>
      <c r="E136" s="114"/>
      <c r="F136" s="136"/>
      <c r="G136" s="136"/>
    </row>
    <row r="137" spans="2:7" ht="13.4" customHeight="1" x14ac:dyDescent="0.25">
      <c r="B137" s="52"/>
      <c r="C137" s="152"/>
      <c r="D137" s="113"/>
      <c r="E137" s="114"/>
      <c r="F137" s="136"/>
      <c r="G137" s="136"/>
    </row>
    <row r="138" spans="2:7" ht="45.75" customHeight="1" x14ac:dyDescent="0.25">
      <c r="B138" s="52" t="s">
        <v>168</v>
      </c>
      <c r="C138" s="153" t="s">
        <v>169</v>
      </c>
      <c r="D138" s="154" t="s">
        <v>60</v>
      </c>
      <c r="E138" s="155">
        <v>1</v>
      </c>
      <c r="F138" s="136"/>
      <c r="G138" s="45">
        <f>E138*F138</f>
        <v>0</v>
      </c>
    </row>
    <row r="139" spans="2:7" ht="13.4" customHeight="1" x14ac:dyDescent="0.25">
      <c r="B139" s="122"/>
      <c r="C139" s="150"/>
      <c r="D139" s="122"/>
      <c r="E139" s="122"/>
      <c r="F139" s="149"/>
      <c r="G139" s="149"/>
    </row>
    <row r="140" spans="2:7" ht="34.5" customHeight="1" x14ac:dyDescent="0.25">
      <c r="B140" s="52" t="s">
        <v>170</v>
      </c>
      <c r="C140" s="41" t="s">
        <v>171</v>
      </c>
      <c r="D140" s="154" t="s">
        <v>60</v>
      </c>
      <c r="E140" s="155">
        <v>1</v>
      </c>
      <c r="F140" s="136"/>
      <c r="G140" s="45">
        <f>E140*F140</f>
        <v>0</v>
      </c>
    </row>
    <row r="141" spans="2:7" ht="13.4" customHeight="1" x14ac:dyDescent="0.25">
      <c r="B141" s="156"/>
      <c r="C141" s="157"/>
      <c r="D141" s="158"/>
      <c r="E141" s="43"/>
      <c r="F141" s="45"/>
      <c r="G141" s="159"/>
    </row>
    <row r="142" spans="2:7" ht="13.4" customHeight="1" x14ac:dyDescent="0.25">
      <c r="B142" s="512"/>
      <c r="C142" s="368"/>
      <c r="D142" s="122"/>
      <c r="E142" s="513"/>
      <c r="F142" s="514"/>
      <c r="G142" s="514"/>
    </row>
    <row r="143" spans="2:7" ht="13.4" customHeight="1" x14ac:dyDescent="0.25">
      <c r="B143" s="512"/>
      <c r="C143" s="316"/>
      <c r="D143" s="122"/>
      <c r="E143" s="513"/>
      <c r="F143" s="514"/>
      <c r="G143" s="514"/>
    </row>
    <row r="144" spans="2:7" ht="13.4" customHeight="1" x14ac:dyDescent="0.25">
      <c r="B144" s="512"/>
      <c r="C144" s="316"/>
      <c r="D144" s="122"/>
      <c r="E144" s="513"/>
      <c r="F144" s="514"/>
      <c r="G144" s="514"/>
    </row>
    <row r="145" spans="2:7" ht="13.4" customHeight="1" x14ac:dyDescent="0.25">
      <c r="B145" s="512"/>
      <c r="C145" s="316"/>
      <c r="D145" s="122"/>
      <c r="E145" s="513"/>
      <c r="F145" s="514"/>
      <c r="G145" s="514"/>
    </row>
    <row r="146" spans="2:7" ht="13.4" customHeight="1" x14ac:dyDescent="0.25">
      <c r="B146" s="512"/>
      <c r="C146" s="316"/>
      <c r="D146" s="122"/>
      <c r="E146" s="513"/>
      <c r="F146" s="514"/>
      <c r="G146" s="514"/>
    </row>
    <row r="147" spans="2:7" ht="13.4" customHeight="1" x14ac:dyDescent="0.25">
      <c r="B147" s="122"/>
      <c r="C147" s="150"/>
      <c r="D147" s="122"/>
      <c r="E147" s="122"/>
      <c r="F147" s="514"/>
      <c r="G147" s="514"/>
    </row>
    <row r="148" spans="2:7" ht="13.4" customHeight="1" x14ac:dyDescent="0.25">
      <c r="B148" s="143"/>
      <c r="C148" s="144"/>
      <c r="D148" s="145"/>
      <c r="E148" s="146"/>
      <c r="F148" s="505" t="s">
        <v>92</v>
      </c>
      <c r="G148" s="506">
        <f>SUM(G123:G147)</f>
        <v>0</v>
      </c>
    </row>
    <row r="149" spans="2:7" ht="13.4" customHeight="1" x14ac:dyDescent="0.25">
      <c r="B149" s="122"/>
      <c r="C149" s="150"/>
      <c r="D149" s="122"/>
      <c r="E149" s="122"/>
      <c r="F149" s="514"/>
      <c r="G149" s="514"/>
    </row>
    <row r="150" spans="2:7" ht="13.4" customHeight="1" x14ac:dyDescent="0.25">
      <c r="B150" s="122"/>
      <c r="C150" s="182" t="s">
        <v>172</v>
      </c>
      <c r="D150" s="122"/>
      <c r="E150" s="122"/>
      <c r="F150" s="514"/>
      <c r="G150" s="514"/>
    </row>
    <row r="151" spans="2:7" ht="13.4" customHeight="1" x14ac:dyDescent="0.25">
      <c r="B151" s="122"/>
      <c r="C151" s="150"/>
      <c r="D151" s="122"/>
      <c r="E151" s="122"/>
      <c r="F151" s="514"/>
      <c r="G151" s="514"/>
    </row>
    <row r="152" spans="2:7" ht="13.4" customHeight="1" x14ac:dyDescent="0.25">
      <c r="B152" s="122"/>
      <c r="C152" s="515" t="s">
        <v>173</v>
      </c>
      <c r="D152" s="122"/>
      <c r="E152" s="122"/>
      <c r="F152" s="514"/>
      <c r="G152" s="514">
        <f>G43</f>
        <v>0</v>
      </c>
    </row>
    <row r="153" spans="2:7" ht="13.4" customHeight="1" x14ac:dyDescent="0.25">
      <c r="B153" s="122"/>
      <c r="C153" s="515" t="s">
        <v>174</v>
      </c>
      <c r="D153" s="122"/>
      <c r="E153" s="122"/>
      <c r="F153" s="514"/>
      <c r="G153" s="514">
        <f>G89</f>
        <v>0</v>
      </c>
    </row>
    <row r="154" spans="2:7" ht="13.4" customHeight="1" x14ac:dyDescent="0.25">
      <c r="B154" s="122"/>
      <c r="C154" s="515" t="s">
        <v>175</v>
      </c>
      <c r="D154" s="122"/>
      <c r="E154" s="122"/>
      <c r="F154" s="514"/>
      <c r="G154" s="514">
        <f>G121</f>
        <v>0</v>
      </c>
    </row>
    <row r="155" spans="2:7" ht="13.4" customHeight="1" x14ac:dyDescent="0.25">
      <c r="B155" s="122"/>
      <c r="C155" s="515" t="s">
        <v>176</v>
      </c>
      <c r="D155" s="122"/>
      <c r="E155" s="122"/>
      <c r="F155" s="514"/>
      <c r="G155" s="514">
        <f>G148</f>
        <v>0</v>
      </c>
    </row>
    <row r="156" spans="2:7" ht="13.4" customHeight="1" x14ac:dyDescent="0.25">
      <c r="B156" s="122"/>
      <c r="C156" s="150"/>
      <c r="D156" s="122"/>
      <c r="E156" s="122"/>
      <c r="F156" s="514"/>
      <c r="G156" s="514"/>
    </row>
    <row r="157" spans="2:7" ht="13.4" customHeight="1" x14ac:dyDescent="0.25">
      <c r="B157" s="122"/>
      <c r="C157" s="150"/>
      <c r="D157" s="122"/>
      <c r="E157" s="122"/>
      <c r="F157" s="514"/>
      <c r="G157" s="514"/>
    </row>
    <row r="158" spans="2:7" ht="13.4" customHeight="1" x14ac:dyDescent="0.25">
      <c r="B158" s="122"/>
      <c r="C158" s="150"/>
      <c r="D158" s="122"/>
      <c r="E158" s="122"/>
      <c r="F158" s="514"/>
      <c r="G158" s="514"/>
    </row>
    <row r="159" spans="2:7" ht="13.4" customHeight="1" x14ac:dyDescent="0.25">
      <c r="B159" s="122"/>
      <c r="C159" s="150"/>
      <c r="D159" s="122"/>
      <c r="E159" s="122"/>
      <c r="F159" s="514"/>
      <c r="G159" s="514"/>
    </row>
    <row r="160" spans="2:7" ht="13.4" customHeight="1" x14ac:dyDescent="0.25">
      <c r="B160" s="122"/>
      <c r="C160" s="150"/>
      <c r="D160" s="122"/>
      <c r="E160" s="122"/>
      <c r="F160" s="514"/>
      <c r="G160" s="514"/>
    </row>
    <row r="161" spans="2:7" ht="13.4" customHeight="1" x14ac:dyDescent="0.25">
      <c r="B161" s="122"/>
      <c r="C161" s="150"/>
      <c r="D161" s="122"/>
      <c r="E161" s="122"/>
      <c r="F161" s="514"/>
      <c r="G161" s="514"/>
    </row>
    <row r="162" spans="2:7" s="21" customFormat="1" ht="13.4" customHeight="1" x14ac:dyDescent="0.25">
      <c r="B162" s="122"/>
      <c r="C162" s="150"/>
      <c r="D162" s="122"/>
      <c r="E162" s="122"/>
      <c r="F162" s="514"/>
      <c r="G162" s="514"/>
    </row>
    <row r="163" spans="2:7" x14ac:dyDescent="0.25">
      <c r="B163" s="122"/>
      <c r="C163" s="150"/>
      <c r="D163" s="122"/>
      <c r="E163" s="122"/>
      <c r="F163" s="514"/>
      <c r="G163" s="514"/>
    </row>
    <row r="164" spans="2:7" x14ac:dyDescent="0.25">
      <c r="B164" s="122"/>
      <c r="C164" s="150"/>
      <c r="D164" s="122"/>
      <c r="E164" s="122"/>
      <c r="F164" s="514"/>
      <c r="G164" s="514"/>
    </row>
    <row r="165" spans="2:7" x14ac:dyDescent="0.25">
      <c r="B165" s="122"/>
      <c r="C165" s="150"/>
      <c r="D165" s="122"/>
      <c r="E165" s="122"/>
      <c r="F165" s="514"/>
      <c r="G165" s="514"/>
    </row>
    <row r="166" spans="2:7" x14ac:dyDescent="0.25">
      <c r="B166" s="122"/>
      <c r="C166" s="150"/>
      <c r="D166" s="122"/>
      <c r="E166" s="122"/>
      <c r="F166" s="514"/>
      <c r="G166" s="514"/>
    </row>
    <row r="167" spans="2:7" x14ac:dyDescent="0.25">
      <c r="B167" s="122"/>
      <c r="C167" s="150"/>
      <c r="D167" s="122"/>
      <c r="E167" s="122"/>
      <c r="F167" s="514"/>
      <c r="G167" s="514"/>
    </row>
    <row r="168" spans="2:7" x14ac:dyDescent="0.25">
      <c r="B168" s="122"/>
      <c r="C168" s="150"/>
      <c r="D168" s="122"/>
      <c r="E168" s="122"/>
      <c r="F168" s="514"/>
      <c r="G168" s="514"/>
    </row>
    <row r="169" spans="2:7" x14ac:dyDescent="0.25">
      <c r="B169" s="122"/>
      <c r="C169" s="150"/>
      <c r="D169" s="122"/>
      <c r="E169" s="122"/>
      <c r="F169" s="514"/>
      <c r="G169" s="514"/>
    </row>
    <row r="170" spans="2:7" x14ac:dyDescent="0.25">
      <c r="B170" s="193"/>
      <c r="C170" s="194"/>
      <c r="D170" s="195"/>
      <c r="E170" s="195"/>
      <c r="F170" s="516" t="s">
        <v>177</v>
      </c>
      <c r="G170" s="517">
        <f>SUM(G151:G169)</f>
        <v>0</v>
      </c>
    </row>
    <row r="171" spans="2:7" x14ac:dyDescent="0.25">
      <c r="C171" s="82"/>
      <c r="F171" s="518"/>
      <c r="G171" s="518"/>
    </row>
    <row r="172" spans="2:7" x14ac:dyDescent="0.25">
      <c r="C172" s="82"/>
      <c r="F172" s="518"/>
      <c r="G172" s="518"/>
    </row>
    <row r="173" spans="2:7" x14ac:dyDescent="0.25">
      <c r="C173" s="82"/>
      <c r="F173" s="518"/>
      <c r="G173" s="518"/>
    </row>
    <row r="174" spans="2:7" x14ac:dyDescent="0.25">
      <c r="C174" s="82"/>
      <c r="F174" s="518"/>
      <c r="G174" s="518"/>
    </row>
    <row r="175" spans="2:7" x14ac:dyDescent="0.25">
      <c r="C175" s="82"/>
      <c r="F175" s="518"/>
      <c r="G175" s="518"/>
    </row>
  </sheetData>
  <mergeCells count="1">
    <mergeCell ref="B1:G1"/>
  </mergeCells>
  <phoneticPr fontId="15" type="noConversion"/>
  <printOptions horizontalCentered="1"/>
  <pageMargins left="0.74803149606299202" right="0.74803149606299202" top="0.98425196850393704" bottom="0.98425196850393704" header="0.511811023622047" footer="0.511811023622047"/>
  <pageSetup paperSize="9" scale="61" fitToHeight="3" orientation="portrait" r:id="rId1"/>
  <headerFooter alignWithMargins="0">
    <oddFooter>&amp;LBill No. &amp;A&amp;R&amp;A/&amp;P</oddFooter>
  </headerFooter>
  <rowBreaks count="3" manualBreakCount="3">
    <brk id="43" max="6" man="1"/>
    <brk id="89" max="6" man="1"/>
    <brk id="12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BA9E2-1A5D-4362-8B90-07A9F315DF16}">
  <sheetPr>
    <tabColor theme="3"/>
  </sheetPr>
  <dimension ref="A1:S67"/>
  <sheetViews>
    <sheetView showGridLines="0" topLeftCell="E29" zoomScale="99" zoomScaleNormal="100" zoomScaleSheetLayoutView="99" workbookViewId="0">
      <selection activeCell="E29" sqref="E29"/>
    </sheetView>
  </sheetViews>
  <sheetFormatPr defaultColWidth="9.26953125" defaultRowHeight="14" x14ac:dyDescent="0.25"/>
  <cols>
    <col min="1" max="1" width="9.26953125" style="2"/>
    <col min="2" max="2" width="18" style="3" customWidth="1"/>
    <col min="3" max="3" width="51.453125" style="2" customWidth="1"/>
    <col min="4" max="4" width="8.26953125" style="3" customWidth="1"/>
    <col min="5" max="5" width="12.54296875" style="3" customWidth="1"/>
    <col min="6" max="7" width="14.54296875" style="4" customWidth="1"/>
    <col min="8" max="8" width="15" style="2" bestFit="1" customWidth="1"/>
    <col min="9" max="19" width="9.26953125" style="2"/>
    <col min="20" max="16384" width="9.26953125" style="66"/>
  </cols>
  <sheetData>
    <row r="1" spans="1:19" s="88" customFormat="1" ht="20.149999999999999" customHeight="1" x14ac:dyDescent="0.25">
      <c r="A1" s="12"/>
      <c r="B1" s="969" t="s">
        <v>0</v>
      </c>
      <c r="C1" s="969"/>
      <c r="D1" s="969"/>
      <c r="E1" s="969"/>
      <c r="F1" s="969"/>
      <c r="G1" s="969"/>
      <c r="H1" s="130"/>
      <c r="I1" s="12"/>
      <c r="J1" s="12"/>
      <c r="K1" s="12"/>
      <c r="L1" s="12"/>
      <c r="M1" s="12"/>
      <c r="N1" s="12"/>
      <c r="O1" s="12"/>
      <c r="P1" s="12"/>
      <c r="Q1" s="12"/>
      <c r="R1" s="12"/>
      <c r="S1" s="12"/>
    </row>
    <row r="2" spans="1:19" ht="20.149999999999999" customHeight="1" x14ac:dyDescent="0.25">
      <c r="B2" s="1" t="s">
        <v>1</v>
      </c>
      <c r="H2" s="131"/>
    </row>
    <row r="3" spans="1:19" ht="20.149999999999999" customHeight="1" x14ac:dyDescent="0.25">
      <c r="B3" s="89" t="s">
        <v>42</v>
      </c>
      <c r="C3" s="21" t="s">
        <v>13</v>
      </c>
      <c r="D3" s="16"/>
      <c r="E3" s="16"/>
      <c r="F3" s="162"/>
      <c r="G3" s="162"/>
      <c r="H3" s="163"/>
    </row>
    <row r="4" spans="1:19" ht="20.149999999999999" customHeight="1" x14ac:dyDescent="0.25">
      <c r="B4" s="89" t="s">
        <v>49</v>
      </c>
      <c r="C4" s="21" t="s">
        <v>14</v>
      </c>
      <c r="D4" s="16"/>
      <c r="E4" s="16"/>
      <c r="F4" s="162"/>
      <c r="G4" s="162"/>
      <c r="H4" s="164"/>
    </row>
    <row r="5" spans="1:19" ht="13.4" customHeight="1" x14ac:dyDescent="0.25">
      <c r="B5" s="16"/>
      <c r="C5" s="21"/>
      <c r="D5" s="16"/>
      <c r="E5" s="16"/>
      <c r="F5" s="90"/>
      <c r="G5" s="90"/>
      <c r="H5" s="132"/>
    </row>
    <row r="6" spans="1:19" x14ac:dyDescent="0.25">
      <c r="B6" s="69" t="s">
        <v>50</v>
      </c>
      <c r="C6" s="69" t="s">
        <v>51</v>
      </c>
      <c r="D6" s="69" t="s">
        <v>52</v>
      </c>
      <c r="E6" s="91" t="s">
        <v>53</v>
      </c>
      <c r="F6" s="92" t="s">
        <v>54</v>
      </c>
      <c r="G6" s="93" t="s">
        <v>55</v>
      </c>
      <c r="H6" s="133"/>
    </row>
    <row r="7" spans="1:19" x14ac:dyDescent="0.25">
      <c r="B7" s="94"/>
      <c r="C7" s="95"/>
      <c r="D7" s="94"/>
      <c r="E7" s="96"/>
      <c r="F7" s="97" t="s">
        <v>56</v>
      </c>
      <c r="G7" s="98" t="s">
        <v>56</v>
      </c>
      <c r="H7" s="133"/>
    </row>
    <row r="8" spans="1:19" ht="12.75" customHeight="1" x14ac:dyDescent="0.25">
      <c r="B8" s="165"/>
      <c r="C8" s="166"/>
      <c r="D8" s="165"/>
      <c r="E8" s="165"/>
      <c r="F8" s="167"/>
      <c r="G8" s="167"/>
      <c r="H8" s="168"/>
    </row>
    <row r="9" spans="1:19" x14ac:dyDescent="0.25">
      <c r="B9" s="169"/>
      <c r="C9" s="170" t="s">
        <v>14</v>
      </c>
      <c r="D9" s="101"/>
      <c r="E9" s="171"/>
      <c r="F9" s="172"/>
      <c r="G9" s="173"/>
      <c r="H9" s="174"/>
    </row>
    <row r="10" spans="1:19" x14ac:dyDescent="0.25">
      <c r="B10" s="169"/>
      <c r="C10" s="100"/>
      <c r="D10" s="101"/>
      <c r="E10" s="171"/>
      <c r="F10" s="172"/>
      <c r="G10" s="173"/>
      <c r="H10" s="134"/>
    </row>
    <row r="11" spans="1:19" x14ac:dyDescent="0.25">
      <c r="B11" s="175" t="s">
        <v>178</v>
      </c>
      <c r="C11" s="100" t="s">
        <v>179</v>
      </c>
      <c r="D11" s="101" t="s">
        <v>60</v>
      </c>
      <c r="E11" s="102">
        <v>1</v>
      </c>
      <c r="F11" s="126"/>
      <c r="G11" s="125">
        <f>E11*F11</f>
        <v>0</v>
      </c>
      <c r="H11" s="134"/>
    </row>
    <row r="12" spans="1:19" x14ac:dyDescent="0.25">
      <c r="B12" s="175" t="s">
        <v>180</v>
      </c>
      <c r="C12" s="100" t="s">
        <v>181</v>
      </c>
      <c r="D12" s="101" t="s">
        <v>60</v>
      </c>
      <c r="E12" s="102">
        <v>1</v>
      </c>
      <c r="F12" s="126"/>
      <c r="G12" s="125">
        <f>E12*F12</f>
        <v>0</v>
      </c>
      <c r="H12" s="134"/>
    </row>
    <row r="13" spans="1:19" x14ac:dyDescent="0.25">
      <c r="B13" s="176" t="s">
        <v>182</v>
      </c>
      <c r="C13" s="112" t="s">
        <v>183</v>
      </c>
      <c r="D13" s="113" t="s">
        <v>60</v>
      </c>
      <c r="E13" s="114">
        <v>1</v>
      </c>
      <c r="F13" s="177"/>
      <c r="G13" s="10">
        <f>E13*F13</f>
        <v>0</v>
      </c>
      <c r="H13" s="134"/>
    </row>
    <row r="14" spans="1:19" ht="28" x14ac:dyDescent="0.25">
      <c r="B14" s="176" t="s">
        <v>184</v>
      </c>
      <c r="C14" s="112" t="s">
        <v>185</v>
      </c>
      <c r="D14" s="113" t="s">
        <v>83</v>
      </c>
      <c r="E14" s="114">
        <v>3</v>
      </c>
      <c r="F14" s="177"/>
      <c r="G14" s="10">
        <f>E14*F14</f>
        <v>0</v>
      </c>
      <c r="H14" s="134"/>
    </row>
    <row r="15" spans="1:19" ht="28" x14ac:dyDescent="0.25">
      <c r="B15" s="176" t="s">
        <v>186</v>
      </c>
      <c r="C15" s="112" t="s">
        <v>187</v>
      </c>
      <c r="D15" s="113" t="s">
        <v>60</v>
      </c>
      <c r="E15" s="114">
        <v>1</v>
      </c>
      <c r="F15" s="177"/>
      <c r="G15" s="10">
        <f>E15*F15</f>
        <v>0</v>
      </c>
      <c r="H15" s="134"/>
    </row>
    <row r="16" spans="1:19" x14ac:dyDescent="0.25">
      <c r="B16" s="175"/>
      <c r="C16" s="100"/>
      <c r="D16" s="101"/>
      <c r="E16" s="102"/>
      <c r="F16" s="126"/>
      <c r="G16" s="125"/>
      <c r="H16" s="134"/>
    </row>
    <row r="17" spans="2:8" ht="56" x14ac:dyDescent="0.25">
      <c r="B17" s="169"/>
      <c r="C17" s="178" t="s">
        <v>188</v>
      </c>
      <c r="D17" s="101"/>
      <c r="E17" s="102"/>
      <c r="F17" s="126"/>
      <c r="G17" s="125"/>
      <c r="H17" s="134"/>
    </row>
    <row r="18" spans="2:8" x14ac:dyDescent="0.25">
      <c r="B18" s="169"/>
      <c r="C18" s="100"/>
      <c r="D18" s="101"/>
      <c r="E18" s="102"/>
      <c r="F18" s="126"/>
      <c r="G18" s="125"/>
      <c r="H18" s="134"/>
    </row>
    <row r="19" spans="2:8" x14ac:dyDescent="0.25">
      <c r="B19" s="169"/>
      <c r="C19" s="170" t="s">
        <v>189</v>
      </c>
      <c r="D19" s="101"/>
      <c r="E19" s="102"/>
      <c r="F19" s="126"/>
      <c r="G19" s="125"/>
      <c r="H19" s="134"/>
    </row>
    <row r="20" spans="2:8" x14ac:dyDescent="0.25">
      <c r="B20" s="169"/>
      <c r="C20" s="170"/>
      <c r="D20" s="101"/>
      <c r="E20" s="102"/>
      <c r="F20" s="126"/>
      <c r="G20" s="125"/>
      <c r="H20" s="134"/>
    </row>
    <row r="21" spans="2:8" x14ac:dyDescent="0.25">
      <c r="B21" s="175" t="s">
        <v>190</v>
      </c>
      <c r="C21" s="100" t="s">
        <v>191</v>
      </c>
      <c r="D21" s="101" t="s">
        <v>138</v>
      </c>
      <c r="E21" s="102">
        <v>1</v>
      </c>
      <c r="F21" s="126"/>
      <c r="G21" s="125">
        <f>E21*F21</f>
        <v>0</v>
      </c>
      <c r="H21" s="134"/>
    </row>
    <row r="22" spans="2:8" x14ac:dyDescent="0.25">
      <c r="B22" s="169"/>
      <c r="C22" s="100"/>
      <c r="D22" s="101"/>
      <c r="E22" s="102"/>
      <c r="F22" s="126"/>
      <c r="G22" s="125"/>
      <c r="H22" s="134"/>
    </row>
    <row r="23" spans="2:8" x14ac:dyDescent="0.25">
      <c r="B23" s="169"/>
      <c r="C23" s="170" t="s">
        <v>192</v>
      </c>
      <c r="D23" s="101"/>
      <c r="E23" s="102"/>
      <c r="F23" s="126"/>
      <c r="G23" s="125"/>
      <c r="H23" s="134"/>
    </row>
    <row r="24" spans="2:8" x14ac:dyDescent="0.25">
      <c r="B24" s="169"/>
      <c r="C24" s="170"/>
      <c r="D24" s="101"/>
      <c r="E24" s="102"/>
      <c r="F24" s="126"/>
      <c r="G24" s="125"/>
      <c r="H24" s="134"/>
    </row>
    <row r="25" spans="2:8" x14ac:dyDescent="0.25">
      <c r="B25" s="175" t="s">
        <v>193</v>
      </c>
      <c r="C25" s="100" t="s">
        <v>194</v>
      </c>
      <c r="D25" s="101" t="s">
        <v>195</v>
      </c>
      <c r="E25" s="102">
        <v>3</v>
      </c>
      <c r="F25" s="126"/>
      <c r="G25" s="125">
        <f>E25*F25</f>
        <v>0</v>
      </c>
      <c r="H25" s="134"/>
    </row>
    <row r="26" spans="2:8" x14ac:dyDescent="0.25">
      <c r="B26" s="179"/>
      <c r="C26" s="100"/>
      <c r="D26" s="101"/>
      <c r="E26" s="180"/>
      <c r="F26" s="126"/>
      <c r="G26" s="125"/>
      <c r="H26" s="134"/>
    </row>
    <row r="27" spans="2:8" x14ac:dyDescent="0.25">
      <c r="B27" s="179"/>
      <c r="C27" s="100"/>
      <c r="D27" s="101"/>
      <c r="E27" s="180"/>
      <c r="F27" s="126"/>
      <c r="G27" s="125"/>
      <c r="H27" s="134"/>
    </row>
    <row r="28" spans="2:8" x14ac:dyDescent="0.25">
      <c r="B28" s="103"/>
      <c r="C28" s="150"/>
      <c r="D28" s="122"/>
      <c r="E28" s="181"/>
      <c r="F28" s="99"/>
      <c r="G28" s="99"/>
      <c r="H28" s="134"/>
    </row>
    <row r="29" spans="2:8" x14ac:dyDescent="0.25">
      <c r="B29" s="103"/>
      <c r="C29" s="150"/>
      <c r="D29" s="122"/>
      <c r="E29" s="181"/>
      <c r="F29" s="99"/>
      <c r="G29" s="99"/>
      <c r="H29" s="134"/>
    </row>
    <row r="30" spans="2:8" x14ac:dyDescent="0.25">
      <c r="B30" s="122"/>
      <c r="C30" s="150"/>
      <c r="D30" s="122"/>
      <c r="E30" s="181"/>
      <c r="F30" s="99"/>
      <c r="G30" s="99"/>
      <c r="H30" s="134"/>
    </row>
    <row r="31" spans="2:8" x14ac:dyDescent="0.25">
      <c r="B31" s="122"/>
      <c r="C31" s="150"/>
      <c r="D31" s="122"/>
      <c r="E31" s="181"/>
      <c r="F31" s="99"/>
      <c r="G31" s="99"/>
      <c r="H31" s="134"/>
    </row>
    <row r="32" spans="2:8" x14ac:dyDescent="0.25">
      <c r="B32" s="122"/>
      <c r="C32" s="150"/>
      <c r="D32" s="122"/>
      <c r="E32" s="181"/>
      <c r="F32" s="99"/>
      <c r="G32" s="99"/>
      <c r="H32" s="134"/>
    </row>
    <row r="33" spans="1:19" x14ac:dyDescent="0.25">
      <c r="B33" s="122"/>
      <c r="C33" s="150"/>
      <c r="D33" s="122"/>
      <c r="E33" s="181"/>
      <c r="F33" s="99"/>
      <c r="G33" s="99"/>
      <c r="H33" s="134"/>
    </row>
    <row r="34" spans="1:19" x14ac:dyDescent="0.25">
      <c r="B34" s="122"/>
      <c r="C34" s="150"/>
      <c r="D34" s="122"/>
      <c r="E34" s="181"/>
      <c r="F34" s="99"/>
      <c r="G34" s="99"/>
      <c r="H34" s="134"/>
    </row>
    <row r="35" spans="1:19" x14ac:dyDescent="0.25">
      <c r="B35" s="122"/>
      <c r="C35" s="150"/>
      <c r="D35" s="122"/>
      <c r="E35" s="181"/>
      <c r="F35" s="99"/>
      <c r="G35" s="99"/>
      <c r="H35" s="134"/>
    </row>
    <row r="36" spans="1:19" x14ac:dyDescent="0.25">
      <c r="B36" s="122"/>
      <c r="C36" s="150"/>
      <c r="D36" s="122"/>
      <c r="E36" s="181"/>
      <c r="F36" s="99"/>
      <c r="G36" s="99"/>
      <c r="H36" s="134"/>
    </row>
    <row r="37" spans="1:19" x14ac:dyDescent="0.25">
      <c r="B37" s="122"/>
      <c r="C37" s="150"/>
      <c r="D37" s="122"/>
      <c r="E37" s="181"/>
      <c r="F37" s="99"/>
      <c r="G37" s="99"/>
      <c r="H37" s="134"/>
    </row>
    <row r="38" spans="1:19" x14ac:dyDescent="0.25">
      <c r="B38" s="103"/>
      <c r="C38" s="150"/>
      <c r="D38" s="122"/>
      <c r="E38" s="181"/>
      <c r="F38" s="99"/>
      <c r="G38" s="99"/>
      <c r="H38" s="134"/>
    </row>
    <row r="39" spans="1:19" x14ac:dyDescent="0.25">
      <c r="B39" s="122"/>
      <c r="C39" s="150"/>
      <c r="D39" s="122"/>
      <c r="E39" s="181"/>
      <c r="F39" s="99"/>
      <c r="G39" s="99"/>
      <c r="H39" s="134"/>
    </row>
    <row r="40" spans="1:19" x14ac:dyDescent="0.25">
      <c r="B40" s="103"/>
      <c r="C40" s="150"/>
      <c r="D40" s="122"/>
      <c r="E40" s="181"/>
      <c r="F40" s="99"/>
      <c r="G40" s="99"/>
      <c r="H40" s="134"/>
    </row>
    <row r="41" spans="1:19" x14ac:dyDescent="0.25">
      <c r="B41" s="103"/>
      <c r="C41" s="150"/>
      <c r="D41" s="122"/>
      <c r="E41" s="181"/>
      <c r="F41" s="99"/>
      <c r="G41" s="99"/>
      <c r="H41" s="134"/>
    </row>
    <row r="42" spans="1:19" x14ac:dyDescent="0.25">
      <c r="B42" s="103"/>
      <c r="C42" s="150"/>
      <c r="D42" s="122"/>
      <c r="E42" s="181"/>
      <c r="F42" s="99"/>
      <c r="G42" s="99"/>
      <c r="H42" s="134"/>
    </row>
    <row r="43" spans="1:19" x14ac:dyDescent="0.25">
      <c r="B43" s="103"/>
      <c r="C43" s="150"/>
      <c r="D43" s="122"/>
      <c r="E43" s="181"/>
      <c r="F43" s="99"/>
      <c r="G43" s="99"/>
      <c r="H43" s="134"/>
    </row>
    <row r="44" spans="1:19" x14ac:dyDescent="0.25">
      <c r="B44" s="122"/>
      <c r="C44" s="150"/>
      <c r="D44" s="122"/>
      <c r="E44" s="181"/>
      <c r="F44" s="99"/>
      <c r="G44" s="99"/>
      <c r="H44" s="134"/>
    </row>
    <row r="45" spans="1:19" ht="13.4" customHeight="1" x14ac:dyDescent="0.25">
      <c r="B45" s="122"/>
      <c r="C45" s="182"/>
      <c r="D45" s="122"/>
      <c r="E45" s="181"/>
      <c r="F45" s="99"/>
      <c r="G45" s="99"/>
      <c r="H45" s="134"/>
    </row>
    <row r="46" spans="1:19" s="124" customFormat="1" x14ac:dyDescent="0.25">
      <c r="A46" s="21"/>
      <c r="B46" s="122"/>
      <c r="C46" s="150"/>
      <c r="D46" s="122"/>
      <c r="E46" s="181"/>
      <c r="F46" s="99"/>
      <c r="G46" s="99"/>
      <c r="H46" s="135"/>
      <c r="I46" s="21"/>
      <c r="J46" s="21"/>
      <c r="K46" s="21"/>
      <c r="L46" s="21"/>
      <c r="M46" s="21"/>
      <c r="N46" s="21"/>
      <c r="O46" s="21"/>
      <c r="P46" s="21"/>
      <c r="Q46" s="21"/>
      <c r="R46" s="21"/>
      <c r="S46" s="21"/>
    </row>
    <row r="47" spans="1:19" ht="13.4" customHeight="1" x14ac:dyDescent="0.25">
      <c r="B47" s="103"/>
      <c r="C47" s="150"/>
      <c r="D47" s="122"/>
      <c r="E47" s="181"/>
      <c r="F47" s="99"/>
      <c r="G47" s="99"/>
      <c r="H47" s="134"/>
    </row>
    <row r="48" spans="1:19" x14ac:dyDescent="0.25">
      <c r="B48" s="122"/>
      <c r="C48" s="150"/>
      <c r="D48" s="122"/>
      <c r="E48" s="181"/>
      <c r="F48" s="127"/>
      <c r="G48" s="127"/>
      <c r="H48" s="134"/>
    </row>
    <row r="49" spans="1:19" x14ac:dyDescent="0.25">
      <c r="B49" s="183"/>
      <c r="C49" s="184"/>
      <c r="D49" s="183"/>
      <c r="E49" s="185"/>
      <c r="F49" s="186"/>
      <c r="G49" s="186"/>
      <c r="H49" s="134"/>
    </row>
    <row r="50" spans="1:19" x14ac:dyDescent="0.25">
      <c r="B50" s="122"/>
      <c r="C50" s="150"/>
      <c r="D50" s="122"/>
      <c r="E50" s="181"/>
      <c r="F50" s="127"/>
      <c r="G50" s="127"/>
      <c r="H50" s="134"/>
    </row>
    <row r="51" spans="1:19" x14ac:dyDescent="0.25">
      <c r="B51" s="103"/>
      <c r="C51" s="150"/>
      <c r="D51" s="122"/>
      <c r="E51" s="181"/>
      <c r="F51" s="99"/>
      <c r="G51" s="99"/>
      <c r="H51" s="134"/>
    </row>
    <row r="52" spans="1:19" x14ac:dyDescent="0.25">
      <c r="B52" s="103"/>
      <c r="C52" s="150"/>
      <c r="D52" s="122"/>
      <c r="E52" s="181"/>
      <c r="F52" s="99"/>
      <c r="G52" s="99"/>
      <c r="H52" s="134"/>
    </row>
    <row r="53" spans="1:19" x14ac:dyDescent="0.25">
      <c r="B53" s="122"/>
      <c r="C53" s="150"/>
      <c r="D53" s="122"/>
      <c r="E53" s="181"/>
      <c r="F53" s="99"/>
      <c r="G53" s="99"/>
      <c r="H53" s="134"/>
    </row>
    <row r="54" spans="1:19" x14ac:dyDescent="0.25">
      <c r="B54" s="122"/>
      <c r="C54" s="150"/>
      <c r="D54" s="122"/>
      <c r="E54" s="181"/>
      <c r="F54" s="99"/>
      <c r="G54" s="99"/>
      <c r="H54" s="134"/>
    </row>
    <row r="55" spans="1:19" s="124" customFormat="1" x14ac:dyDescent="0.25">
      <c r="A55" s="21"/>
      <c r="B55" s="122"/>
      <c r="C55" s="150"/>
      <c r="D55" s="122"/>
      <c r="E55" s="181"/>
      <c r="F55" s="99"/>
      <c r="G55" s="99"/>
      <c r="H55" s="135"/>
      <c r="I55" s="21"/>
      <c r="J55" s="21"/>
      <c r="K55" s="21"/>
      <c r="L55" s="21"/>
      <c r="M55" s="21"/>
      <c r="N55" s="21"/>
      <c r="O55" s="21"/>
      <c r="P55" s="21"/>
      <c r="Q55" s="21"/>
      <c r="R55" s="21"/>
      <c r="S55" s="21"/>
    </row>
    <row r="56" spans="1:19" x14ac:dyDescent="0.25">
      <c r="B56" s="103"/>
      <c r="C56" s="150"/>
      <c r="D56" s="122"/>
      <c r="E56" s="181"/>
      <c r="F56" s="99"/>
      <c r="G56" s="99"/>
      <c r="H56" s="134"/>
    </row>
    <row r="57" spans="1:19" s="124" customFormat="1" x14ac:dyDescent="0.25">
      <c r="A57" s="21"/>
      <c r="B57" s="122"/>
      <c r="C57" s="150"/>
      <c r="D57" s="122"/>
      <c r="E57" s="181"/>
      <c r="F57" s="99"/>
      <c r="G57" s="99"/>
      <c r="H57" s="135"/>
      <c r="I57" s="21"/>
      <c r="J57" s="21"/>
      <c r="K57" s="21"/>
      <c r="L57" s="21"/>
      <c r="M57" s="21"/>
      <c r="N57" s="21"/>
      <c r="O57" s="21"/>
      <c r="P57" s="21"/>
      <c r="Q57" s="21"/>
      <c r="R57" s="21"/>
      <c r="S57" s="21"/>
    </row>
    <row r="58" spans="1:19" x14ac:dyDescent="0.25">
      <c r="B58" s="183"/>
      <c r="C58" s="184"/>
      <c r="D58" s="183"/>
      <c r="E58" s="185"/>
      <c r="F58" s="186"/>
      <c r="G58" s="186"/>
      <c r="H58" s="134"/>
    </row>
    <row r="59" spans="1:19" x14ac:dyDescent="0.25">
      <c r="B59" s="103"/>
      <c r="C59" s="150"/>
      <c r="D59" s="122"/>
      <c r="E59" s="181"/>
      <c r="F59" s="99"/>
      <c r="G59" s="99"/>
      <c r="H59" s="134"/>
    </row>
    <row r="60" spans="1:19" ht="13.4" customHeight="1" x14ac:dyDescent="0.25">
      <c r="B60" s="183"/>
      <c r="C60" s="184"/>
      <c r="D60" s="183"/>
      <c r="E60" s="185"/>
      <c r="F60" s="186"/>
      <c r="G60" s="186"/>
      <c r="H60" s="134"/>
    </row>
    <row r="61" spans="1:19" x14ac:dyDescent="0.25">
      <c r="B61" s="122"/>
      <c r="C61" s="187"/>
      <c r="D61" s="122"/>
      <c r="E61" s="181"/>
      <c r="F61" s="99"/>
      <c r="G61" s="99"/>
      <c r="H61" s="134"/>
    </row>
    <row r="62" spans="1:19" x14ac:dyDescent="0.25">
      <c r="B62" s="103"/>
      <c r="C62" s="150"/>
      <c r="D62" s="122"/>
      <c r="E62" s="181"/>
      <c r="F62" s="99"/>
      <c r="G62" s="99"/>
      <c r="H62" s="134"/>
    </row>
    <row r="63" spans="1:19" s="124" customFormat="1" x14ac:dyDescent="0.25">
      <c r="A63" s="21"/>
      <c r="B63" s="122"/>
      <c r="C63" s="150"/>
      <c r="D63" s="122"/>
      <c r="E63" s="181"/>
      <c r="F63" s="127"/>
      <c r="G63" s="127"/>
      <c r="H63" s="135"/>
      <c r="I63" s="21"/>
      <c r="J63" s="21"/>
      <c r="K63" s="21"/>
      <c r="L63" s="21"/>
      <c r="M63" s="21"/>
      <c r="N63" s="21"/>
      <c r="O63" s="21"/>
      <c r="P63" s="21"/>
      <c r="Q63" s="21"/>
      <c r="R63" s="21"/>
      <c r="S63" s="21"/>
    </row>
    <row r="64" spans="1:19" x14ac:dyDescent="0.25">
      <c r="B64" s="122"/>
      <c r="C64" s="150"/>
      <c r="D64" s="122"/>
      <c r="E64" s="137"/>
      <c r="F64" s="99"/>
      <c r="G64" s="99"/>
    </row>
    <row r="65" spans="2:7" x14ac:dyDescent="0.25">
      <c r="B65" s="188"/>
      <c r="C65" s="189"/>
      <c r="D65" s="190"/>
      <c r="E65" s="191"/>
      <c r="F65" s="192"/>
      <c r="G65" s="192"/>
    </row>
    <row r="66" spans="2:7" x14ac:dyDescent="0.25">
      <c r="B66" s="193"/>
      <c r="C66" s="194"/>
      <c r="D66" s="195"/>
      <c r="E66" s="196"/>
      <c r="F66" s="128" t="s">
        <v>177</v>
      </c>
      <c r="G66" s="197">
        <f>SUM(G11:G65)</f>
        <v>0</v>
      </c>
    </row>
    <row r="67" spans="2:7" x14ac:dyDescent="0.25">
      <c r="C67" s="82"/>
      <c r="F67" s="129"/>
      <c r="G67" s="129"/>
    </row>
  </sheetData>
  <mergeCells count="1">
    <mergeCell ref="B1:G1"/>
  </mergeCells>
  <phoneticPr fontId="15" type="noConversion"/>
  <pageMargins left="0.74803149606299202" right="0.49803149600000002" top="0.98425196850393704" bottom="0.98425196850393704" header="0.511811023622047" footer="0.511811023622047"/>
  <pageSetup paperSize="9" scale="67" fitToHeight="3" orientation="portrait" horizontalDpi="300" verticalDpi="300" r:id="rId1"/>
  <headerFooter alignWithMargins="0">
    <oddFooter>&amp;LBill No. &amp;A&amp;R&amp;A/&amp;P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43BC5-A221-4944-8815-2552E69F085F}">
  <sheetPr>
    <tabColor theme="3"/>
  </sheetPr>
  <dimension ref="B1:H161"/>
  <sheetViews>
    <sheetView topLeftCell="A23" zoomScale="85" zoomScaleNormal="100" zoomScaleSheetLayoutView="85" workbookViewId="0">
      <selection activeCell="G90" sqref="G90"/>
    </sheetView>
  </sheetViews>
  <sheetFormatPr defaultColWidth="9.26953125" defaultRowHeight="14" x14ac:dyDescent="0.25"/>
  <cols>
    <col min="1" max="1" width="9.26953125" style="198"/>
    <col min="2" max="2" width="16" style="250" customWidth="1"/>
    <col min="3" max="3" width="39.7265625" style="198" customWidth="1"/>
    <col min="4" max="4" width="9.453125" style="250" customWidth="1"/>
    <col min="5" max="5" width="15.26953125" style="251" customWidth="1"/>
    <col min="6" max="6" width="14.26953125" style="252" customWidth="1"/>
    <col min="7" max="7" width="18.453125" style="252" customWidth="1"/>
    <col min="8" max="8" width="15" style="198" bestFit="1" customWidth="1"/>
    <col min="9" max="9" width="9.26953125" style="198"/>
    <col min="10" max="10" width="11.7265625" style="198" bestFit="1" customWidth="1"/>
    <col min="11" max="16384" width="9.26953125" style="198"/>
  </cols>
  <sheetData>
    <row r="1" spans="2:8" ht="20.149999999999999" customHeight="1" x14ac:dyDescent="0.25">
      <c r="B1" s="969" t="s">
        <v>0</v>
      </c>
      <c r="C1" s="969"/>
      <c r="D1" s="969"/>
      <c r="E1" s="969"/>
      <c r="F1" s="969"/>
      <c r="G1" s="969"/>
      <c r="H1" s="160"/>
    </row>
    <row r="2" spans="2:8" s="14" customFormat="1" ht="20.149999999999999" customHeight="1" x14ac:dyDescent="0.25">
      <c r="B2" s="1" t="s">
        <v>1</v>
      </c>
      <c r="C2" s="2"/>
      <c r="D2" s="3"/>
      <c r="E2" s="3"/>
      <c r="F2" s="4"/>
      <c r="G2" s="4"/>
      <c r="H2" s="161"/>
    </row>
    <row r="3" spans="2:8" ht="20.149999999999999" customHeight="1" x14ac:dyDescent="0.25">
      <c r="B3" s="5" t="s">
        <v>42</v>
      </c>
      <c r="C3" s="67" t="s">
        <v>15</v>
      </c>
      <c r="D3" s="6"/>
      <c r="E3" s="199"/>
      <c r="F3" s="9"/>
      <c r="G3" s="9"/>
      <c r="H3" s="200"/>
    </row>
    <row r="4" spans="2:8" ht="20.149999999999999" customHeight="1" x14ac:dyDescent="0.25">
      <c r="B4" s="5" t="s">
        <v>49</v>
      </c>
      <c r="C4" s="67" t="s">
        <v>16</v>
      </c>
      <c r="D4" s="6"/>
      <c r="E4" s="199"/>
      <c r="F4" s="9"/>
      <c r="G4" s="9"/>
      <c r="H4" s="201"/>
    </row>
    <row r="5" spans="2:8" ht="13.15" customHeight="1" x14ac:dyDescent="0.25">
      <c r="B5" s="6"/>
      <c r="C5" s="67"/>
      <c r="D5" s="6"/>
      <c r="E5" s="202"/>
      <c r="F5" s="203"/>
      <c r="G5" s="203"/>
      <c r="H5" s="204"/>
    </row>
    <row r="6" spans="2:8" s="210" customFormat="1" x14ac:dyDescent="0.25">
      <c r="B6" s="205" t="s">
        <v>50</v>
      </c>
      <c r="C6" s="205" t="s">
        <v>51</v>
      </c>
      <c r="D6" s="205" t="s">
        <v>52</v>
      </c>
      <c r="E6" s="206" t="s">
        <v>53</v>
      </c>
      <c r="F6" s="207" t="s">
        <v>54</v>
      </c>
      <c r="G6" s="208" t="s">
        <v>55</v>
      </c>
      <c r="H6" s="209"/>
    </row>
    <row r="7" spans="2:8" s="210" customFormat="1" x14ac:dyDescent="0.25">
      <c r="B7" s="211"/>
      <c r="C7" s="212"/>
      <c r="D7" s="211"/>
      <c r="E7" s="213"/>
      <c r="F7" s="214" t="s">
        <v>56</v>
      </c>
      <c r="G7" s="215" t="s">
        <v>56</v>
      </c>
      <c r="H7" s="209"/>
    </row>
    <row r="8" spans="2:8" ht="12.75" customHeight="1" x14ac:dyDescent="0.25">
      <c r="B8" s="158"/>
      <c r="C8" s="41"/>
      <c r="D8" s="158"/>
      <c r="E8" s="216"/>
      <c r="F8" s="217"/>
      <c r="G8" s="217"/>
      <c r="H8" s="218"/>
    </row>
    <row r="9" spans="2:8" x14ac:dyDescent="0.25">
      <c r="B9" s="158"/>
      <c r="C9" s="219" t="s">
        <v>196</v>
      </c>
      <c r="D9" s="158"/>
      <c r="E9" s="216"/>
      <c r="F9" s="217"/>
      <c r="G9" s="217"/>
      <c r="H9" s="220"/>
    </row>
    <row r="10" spans="2:8" x14ac:dyDescent="0.25">
      <c r="B10" s="158"/>
      <c r="C10" s="219"/>
      <c r="D10" s="158"/>
      <c r="E10" s="216"/>
      <c r="F10" s="217"/>
      <c r="G10" s="217"/>
      <c r="H10" s="160"/>
    </row>
    <row r="11" spans="2:8" x14ac:dyDescent="0.25">
      <c r="B11" s="158"/>
      <c r="C11" s="938" t="s">
        <v>197</v>
      </c>
      <c r="D11" s="158"/>
      <c r="E11" s="216"/>
      <c r="F11" s="217"/>
      <c r="G11" s="217"/>
      <c r="H11" s="160"/>
    </row>
    <row r="12" spans="2:8" x14ac:dyDescent="0.25">
      <c r="B12" s="158"/>
      <c r="C12" s="41"/>
      <c r="D12" s="158"/>
      <c r="E12" s="216"/>
      <c r="F12" s="217"/>
      <c r="G12" s="217"/>
      <c r="H12" s="160"/>
    </row>
    <row r="13" spans="2:8" x14ac:dyDescent="0.25">
      <c r="B13" s="158" t="s">
        <v>198</v>
      </c>
      <c r="C13" s="153" t="s">
        <v>199</v>
      </c>
      <c r="D13" s="158" t="s">
        <v>200</v>
      </c>
      <c r="E13" s="216">
        <v>10</v>
      </c>
      <c r="F13" s="221"/>
      <c r="G13" s="221"/>
      <c r="H13" s="160"/>
    </row>
    <row r="14" spans="2:8" x14ac:dyDescent="0.25">
      <c r="B14" s="158" t="s">
        <v>201</v>
      </c>
      <c r="C14" s="153" t="s">
        <v>202</v>
      </c>
      <c r="D14" s="158" t="s">
        <v>200</v>
      </c>
      <c r="E14" s="216">
        <v>10</v>
      </c>
      <c r="F14" s="221"/>
      <c r="G14" s="221"/>
      <c r="H14" s="160"/>
    </row>
    <row r="15" spans="2:8" x14ac:dyDescent="0.25">
      <c r="B15" s="158" t="s">
        <v>203</v>
      </c>
      <c r="C15" s="153" t="s">
        <v>204</v>
      </c>
      <c r="D15" s="158" t="s">
        <v>200</v>
      </c>
      <c r="E15" s="216">
        <v>10</v>
      </c>
      <c r="F15" s="221"/>
      <c r="G15" s="221"/>
      <c r="H15" s="160"/>
    </row>
    <row r="16" spans="2:8" x14ac:dyDescent="0.25">
      <c r="B16" s="158" t="s">
        <v>205</v>
      </c>
      <c r="C16" s="153" t="s">
        <v>206</v>
      </c>
      <c r="D16" s="158" t="s">
        <v>200</v>
      </c>
      <c r="E16" s="216">
        <v>10</v>
      </c>
      <c r="F16" s="221"/>
      <c r="G16" s="221"/>
      <c r="H16" s="160"/>
    </row>
    <row r="17" spans="2:8" x14ac:dyDescent="0.25">
      <c r="B17" s="158" t="s">
        <v>207</v>
      </c>
      <c r="C17" s="222" t="s">
        <v>208</v>
      </c>
      <c r="D17" s="158" t="s">
        <v>200</v>
      </c>
      <c r="E17" s="223">
        <v>10</v>
      </c>
      <c r="F17" s="221"/>
      <c r="G17" s="221"/>
      <c r="H17" s="160"/>
    </row>
    <row r="18" spans="2:8" x14ac:dyDescent="0.25">
      <c r="B18" s="158" t="s">
        <v>209</v>
      </c>
      <c r="C18" s="153" t="s">
        <v>210</v>
      </c>
      <c r="D18" s="158" t="s">
        <v>200</v>
      </c>
      <c r="E18" s="216">
        <v>7</v>
      </c>
      <c r="F18" s="221"/>
      <c r="G18" s="221"/>
      <c r="H18" s="160"/>
    </row>
    <row r="19" spans="2:8" x14ac:dyDescent="0.25">
      <c r="B19" s="158" t="s">
        <v>211</v>
      </c>
      <c r="C19" s="153" t="s">
        <v>212</v>
      </c>
      <c r="D19" s="158" t="s">
        <v>200</v>
      </c>
      <c r="E19" s="216">
        <v>7</v>
      </c>
      <c r="F19" s="221"/>
      <c r="G19" s="221"/>
      <c r="H19" s="160"/>
    </row>
    <row r="20" spans="2:8" x14ac:dyDescent="0.25">
      <c r="B20" s="158"/>
      <c r="C20" s="153"/>
      <c r="D20" s="158"/>
      <c r="E20" s="216"/>
      <c r="F20" s="221"/>
      <c r="G20" s="221"/>
      <c r="H20" s="160"/>
    </row>
    <row r="21" spans="2:8" x14ac:dyDescent="0.25">
      <c r="B21" s="158"/>
      <c r="C21" s="224" t="s">
        <v>213</v>
      </c>
      <c r="D21" s="158"/>
      <c r="E21" s="216"/>
      <c r="F21" s="221"/>
      <c r="G21" s="221"/>
      <c r="H21" s="160"/>
    </row>
    <row r="22" spans="2:8" x14ac:dyDescent="0.25">
      <c r="B22" s="158"/>
      <c r="C22" s="224"/>
      <c r="D22" s="158"/>
      <c r="E22" s="216"/>
      <c r="F22" s="221"/>
      <c r="G22" s="221"/>
      <c r="H22" s="160"/>
    </row>
    <row r="23" spans="2:8" x14ac:dyDescent="0.25">
      <c r="B23" s="158" t="s">
        <v>214</v>
      </c>
      <c r="C23" s="41" t="s">
        <v>215</v>
      </c>
      <c r="D23" s="158" t="s">
        <v>216</v>
      </c>
      <c r="E23" s="216">
        <v>1</v>
      </c>
      <c r="F23" s="221"/>
      <c r="G23" s="221"/>
      <c r="H23" s="160"/>
    </row>
    <row r="24" spans="2:8" x14ac:dyDescent="0.25">
      <c r="B24" s="158" t="s">
        <v>217</v>
      </c>
      <c r="C24" s="41" t="s">
        <v>218</v>
      </c>
      <c r="D24" s="158" t="s">
        <v>219</v>
      </c>
      <c r="E24" s="216">
        <v>1</v>
      </c>
      <c r="F24" s="221"/>
      <c r="G24" s="221"/>
      <c r="H24" s="160"/>
    </row>
    <row r="25" spans="2:8" x14ac:dyDescent="0.25">
      <c r="B25" s="158" t="s">
        <v>220</v>
      </c>
      <c r="C25" s="41" t="s">
        <v>221</v>
      </c>
      <c r="D25" s="158" t="s">
        <v>219</v>
      </c>
      <c r="E25" s="216">
        <v>0.5</v>
      </c>
      <c r="F25" s="221"/>
      <c r="G25" s="221"/>
      <c r="H25" s="160"/>
    </row>
    <row r="26" spans="2:8" x14ac:dyDescent="0.25">
      <c r="B26" s="158" t="s">
        <v>222</v>
      </c>
      <c r="C26" s="153" t="s">
        <v>223</v>
      </c>
      <c r="D26" s="158" t="s">
        <v>219</v>
      </c>
      <c r="E26" s="216">
        <v>10</v>
      </c>
      <c r="F26" s="221"/>
      <c r="G26" s="221"/>
      <c r="H26" s="160"/>
    </row>
    <row r="27" spans="2:8" x14ac:dyDescent="0.25">
      <c r="B27" s="158" t="s">
        <v>224</v>
      </c>
      <c r="C27" s="153" t="s">
        <v>225</v>
      </c>
      <c r="D27" s="158" t="s">
        <v>219</v>
      </c>
      <c r="E27" s="216">
        <v>0.5</v>
      </c>
      <c r="F27" s="221"/>
      <c r="G27" s="221"/>
      <c r="H27" s="160"/>
    </row>
    <row r="28" spans="2:8" x14ac:dyDescent="0.25">
      <c r="B28" s="158" t="s">
        <v>226</v>
      </c>
      <c r="C28" s="153" t="s">
        <v>227</v>
      </c>
      <c r="D28" s="158" t="s">
        <v>219</v>
      </c>
      <c r="E28" s="216">
        <v>0.5</v>
      </c>
      <c r="F28" s="221"/>
      <c r="G28" s="221"/>
      <c r="H28" s="160"/>
    </row>
    <row r="29" spans="2:8" x14ac:dyDescent="0.25">
      <c r="B29" s="158" t="s">
        <v>228</v>
      </c>
      <c r="C29" s="41" t="s">
        <v>229</v>
      </c>
      <c r="D29" s="158" t="s">
        <v>88</v>
      </c>
      <c r="E29" s="216">
        <v>5000</v>
      </c>
      <c r="F29" s="221"/>
      <c r="G29" s="221"/>
      <c r="H29" s="160"/>
    </row>
    <row r="30" spans="2:8" ht="33.75" customHeight="1" x14ac:dyDescent="0.25">
      <c r="B30" s="158" t="s">
        <v>230</v>
      </c>
      <c r="C30" s="41" t="s">
        <v>231</v>
      </c>
      <c r="D30" s="158" t="s">
        <v>232</v>
      </c>
      <c r="E30" s="216">
        <v>0.5</v>
      </c>
      <c r="F30" s="221"/>
      <c r="G30" s="221"/>
      <c r="H30" s="160"/>
    </row>
    <row r="31" spans="2:8" ht="30" customHeight="1" x14ac:dyDescent="0.25">
      <c r="B31" s="158" t="s">
        <v>233</v>
      </c>
      <c r="C31" s="41" t="s">
        <v>234</v>
      </c>
      <c r="D31" s="158" t="s">
        <v>232</v>
      </c>
      <c r="E31" s="216">
        <v>0.5</v>
      </c>
      <c r="F31" s="221"/>
      <c r="G31" s="221"/>
      <c r="H31" s="160"/>
    </row>
    <row r="32" spans="2:8" ht="28" x14ac:dyDescent="0.25">
      <c r="B32" s="158" t="s">
        <v>235</v>
      </c>
      <c r="C32" s="41" t="s">
        <v>236</v>
      </c>
      <c r="D32" s="158" t="s">
        <v>237</v>
      </c>
      <c r="E32" s="216">
        <v>1</v>
      </c>
      <c r="F32" s="221"/>
      <c r="G32" s="221"/>
      <c r="H32" s="160"/>
    </row>
    <row r="33" spans="2:8" x14ac:dyDescent="0.25">
      <c r="B33" s="158" t="s">
        <v>238</v>
      </c>
      <c r="C33" s="153" t="s">
        <v>239</v>
      </c>
      <c r="D33" s="158" t="s">
        <v>219</v>
      </c>
      <c r="E33" s="216">
        <v>0.5</v>
      </c>
      <c r="F33" s="221"/>
      <c r="G33" s="221"/>
      <c r="H33" s="160"/>
    </row>
    <row r="34" spans="2:8" x14ac:dyDescent="0.25">
      <c r="B34" s="158" t="s">
        <v>240</v>
      </c>
      <c r="C34" s="41" t="s">
        <v>241</v>
      </c>
      <c r="D34" s="158" t="s">
        <v>219</v>
      </c>
      <c r="E34" s="216">
        <v>0.5</v>
      </c>
      <c r="F34" s="221"/>
      <c r="G34" s="221"/>
      <c r="H34" s="160"/>
    </row>
    <row r="35" spans="2:8" x14ac:dyDescent="0.25">
      <c r="B35" s="158"/>
      <c r="C35" s="41" t="s">
        <v>242</v>
      </c>
      <c r="D35" s="158"/>
      <c r="E35" s="216"/>
      <c r="F35" s="221"/>
      <c r="G35" s="221"/>
      <c r="H35" s="160"/>
    </row>
    <row r="36" spans="2:8" x14ac:dyDescent="0.25">
      <c r="B36" s="158" t="s">
        <v>243</v>
      </c>
      <c r="C36" s="153" t="s">
        <v>244</v>
      </c>
      <c r="D36" s="225" t="s">
        <v>237</v>
      </c>
      <c r="E36" s="226">
        <v>16</v>
      </c>
      <c r="F36" s="227"/>
      <c r="G36" s="227"/>
      <c r="H36" s="160"/>
    </row>
    <row r="37" spans="2:8" x14ac:dyDescent="0.25">
      <c r="B37" s="158"/>
      <c r="C37" s="153" t="s">
        <v>242</v>
      </c>
      <c r="D37" s="158"/>
      <c r="E37" s="216"/>
      <c r="F37" s="221"/>
      <c r="G37" s="221"/>
      <c r="H37" s="160"/>
    </row>
    <row r="38" spans="2:8" x14ac:dyDescent="0.25">
      <c r="B38" s="158" t="s">
        <v>245</v>
      </c>
      <c r="C38" s="41" t="s">
        <v>246</v>
      </c>
      <c r="D38" s="228" t="s">
        <v>237</v>
      </c>
      <c r="E38" s="229">
        <v>16</v>
      </c>
      <c r="F38" s="230"/>
      <c r="G38" s="230"/>
      <c r="H38" s="160"/>
    </row>
    <row r="39" spans="2:8" x14ac:dyDescent="0.25">
      <c r="B39" s="231"/>
      <c r="C39" s="232" t="s">
        <v>242</v>
      </c>
      <c r="D39" s="228"/>
      <c r="E39" s="229"/>
      <c r="F39" s="221"/>
      <c r="G39" s="221"/>
      <c r="H39" s="160"/>
    </row>
    <row r="40" spans="2:8" x14ac:dyDescent="0.25">
      <c r="B40" s="158" t="s">
        <v>247</v>
      </c>
      <c r="C40" s="232" t="s">
        <v>248</v>
      </c>
      <c r="D40" s="228" t="s">
        <v>237</v>
      </c>
      <c r="E40" s="229">
        <v>2</v>
      </c>
      <c r="F40" s="221"/>
      <c r="G40" s="221"/>
      <c r="H40" s="160"/>
    </row>
    <row r="41" spans="2:8" ht="13.15" customHeight="1" x14ac:dyDescent="0.25">
      <c r="B41" s="158" t="s">
        <v>249</v>
      </c>
      <c r="C41" s="232" t="s">
        <v>250</v>
      </c>
      <c r="D41" s="228" t="s">
        <v>232</v>
      </c>
      <c r="E41" s="229">
        <v>5</v>
      </c>
      <c r="F41" s="221"/>
      <c r="G41" s="221"/>
      <c r="H41" s="160"/>
    </row>
    <row r="42" spans="2:8" x14ac:dyDescent="0.25">
      <c r="B42" s="158" t="s">
        <v>251</v>
      </c>
      <c r="C42" s="41" t="s">
        <v>252</v>
      </c>
      <c r="D42" s="228" t="s">
        <v>219</v>
      </c>
      <c r="E42" s="229">
        <v>2</v>
      </c>
      <c r="F42" s="230"/>
      <c r="G42" s="230"/>
      <c r="H42" s="160"/>
    </row>
    <row r="43" spans="2:8" x14ac:dyDescent="0.25">
      <c r="B43" s="158" t="s">
        <v>253</v>
      </c>
      <c r="C43" s="232" t="s">
        <v>254</v>
      </c>
      <c r="D43" s="228" t="s">
        <v>219</v>
      </c>
      <c r="E43" s="229">
        <v>2</v>
      </c>
      <c r="F43" s="221"/>
      <c r="G43" s="221"/>
      <c r="H43" s="160"/>
    </row>
    <row r="44" spans="2:8" x14ac:dyDescent="0.25">
      <c r="B44" s="231"/>
      <c r="C44" s="232"/>
      <c r="D44" s="228"/>
      <c r="E44" s="229"/>
      <c r="F44" s="221"/>
      <c r="G44" s="221"/>
      <c r="H44" s="160"/>
    </row>
    <row r="45" spans="2:8" x14ac:dyDescent="0.25">
      <c r="B45" s="231"/>
      <c r="C45" s="232" t="s">
        <v>255</v>
      </c>
      <c r="D45" s="228"/>
      <c r="E45" s="229"/>
      <c r="F45" s="221"/>
      <c r="G45" s="221"/>
      <c r="H45" s="160"/>
    </row>
    <row r="46" spans="2:8" x14ac:dyDescent="0.25">
      <c r="B46" s="158"/>
      <c r="C46" s="233"/>
      <c r="D46" s="158"/>
      <c r="E46" s="216"/>
      <c r="F46" s="217"/>
      <c r="G46" s="217"/>
      <c r="H46" s="160"/>
    </row>
    <row r="47" spans="2:8" s="67" customFormat="1" x14ac:dyDescent="0.25">
      <c r="B47" s="158" t="s">
        <v>256</v>
      </c>
      <c r="C47" s="234" t="s">
        <v>257</v>
      </c>
      <c r="D47" s="158" t="s">
        <v>200</v>
      </c>
      <c r="E47" s="216">
        <v>5</v>
      </c>
      <c r="F47" s="217"/>
      <c r="G47" s="217"/>
      <c r="H47" s="235"/>
    </row>
    <row r="48" spans="2:8" x14ac:dyDescent="0.25">
      <c r="B48" s="158"/>
      <c r="C48" s="236"/>
      <c r="D48" s="158"/>
      <c r="E48" s="216"/>
      <c r="F48" s="221"/>
      <c r="G48" s="221"/>
      <c r="H48" s="160"/>
    </row>
    <row r="49" spans="2:8" s="67" customFormat="1" x14ac:dyDescent="0.25">
      <c r="B49" s="158"/>
      <c r="C49" s="41" t="s">
        <v>258</v>
      </c>
      <c r="D49" s="158"/>
      <c r="E49" s="216"/>
      <c r="F49" s="221"/>
      <c r="G49" s="221"/>
      <c r="H49" s="237"/>
    </row>
    <row r="50" spans="2:8" x14ac:dyDescent="0.25">
      <c r="B50" s="238"/>
      <c r="C50" s="153"/>
      <c r="D50" s="158"/>
      <c r="E50" s="216"/>
      <c r="F50" s="221"/>
      <c r="G50" s="221"/>
      <c r="H50" s="160"/>
    </row>
    <row r="51" spans="2:8" x14ac:dyDescent="0.25">
      <c r="B51" s="158" t="s">
        <v>256</v>
      </c>
      <c r="C51" s="153" t="s">
        <v>259</v>
      </c>
      <c r="D51" s="158" t="s">
        <v>200</v>
      </c>
      <c r="E51" s="216">
        <v>4</v>
      </c>
      <c r="F51" s="221"/>
      <c r="G51" s="221"/>
      <c r="H51" s="160"/>
    </row>
    <row r="52" spans="2:8" x14ac:dyDescent="0.25">
      <c r="B52" s="158" t="s">
        <v>260</v>
      </c>
      <c r="C52" s="153" t="s">
        <v>261</v>
      </c>
      <c r="D52" s="158" t="s">
        <v>200</v>
      </c>
      <c r="E52" s="216">
        <v>4</v>
      </c>
      <c r="F52" s="221"/>
      <c r="G52" s="221"/>
      <c r="H52" s="160"/>
    </row>
    <row r="53" spans="2:8" x14ac:dyDescent="0.25">
      <c r="B53" s="238"/>
      <c r="C53" s="153"/>
      <c r="D53" s="158"/>
      <c r="E53" s="216"/>
      <c r="F53" s="221"/>
      <c r="G53" s="221"/>
      <c r="H53" s="160"/>
    </row>
    <row r="54" spans="2:8" x14ac:dyDescent="0.25">
      <c r="B54" s="158"/>
      <c r="C54" s="233" t="s">
        <v>262</v>
      </c>
      <c r="D54" s="158"/>
      <c r="E54" s="216"/>
      <c r="F54" s="217"/>
      <c r="G54" s="217"/>
      <c r="H54" s="160"/>
    </row>
    <row r="55" spans="2:8" x14ac:dyDescent="0.25">
      <c r="B55" s="158" t="s">
        <v>263</v>
      </c>
      <c r="C55" s="153" t="s">
        <v>264</v>
      </c>
      <c r="D55" s="158" t="s">
        <v>200</v>
      </c>
      <c r="E55" s="216">
        <v>5</v>
      </c>
      <c r="F55" s="221"/>
      <c r="G55" s="221"/>
      <c r="H55" s="160"/>
    </row>
    <row r="56" spans="2:8" ht="14.5" x14ac:dyDescent="0.25">
      <c r="B56" s="158" t="s">
        <v>265</v>
      </c>
      <c r="C56" s="239" t="s">
        <v>266</v>
      </c>
      <c r="D56" s="158" t="s">
        <v>200</v>
      </c>
      <c r="E56" s="216">
        <v>5</v>
      </c>
      <c r="F56" s="221"/>
      <c r="G56" s="221"/>
      <c r="H56" s="160"/>
    </row>
    <row r="57" spans="2:8" x14ac:dyDescent="0.25">
      <c r="B57" s="158"/>
      <c r="C57" s="236"/>
      <c r="D57" s="158"/>
      <c r="E57" s="216"/>
      <c r="F57" s="221"/>
      <c r="G57" s="221"/>
      <c r="H57" s="160"/>
    </row>
    <row r="58" spans="2:8" ht="13.15" customHeight="1" x14ac:dyDescent="0.25">
      <c r="B58" s="158"/>
      <c r="C58" s="41" t="s">
        <v>267</v>
      </c>
      <c r="D58" s="158"/>
      <c r="E58" s="216"/>
      <c r="F58" s="221"/>
      <c r="G58" s="221"/>
      <c r="H58" s="160"/>
    </row>
    <row r="59" spans="2:8" ht="13.15" customHeight="1" x14ac:dyDescent="0.25">
      <c r="B59" s="238"/>
      <c r="C59" s="153"/>
      <c r="D59" s="158"/>
      <c r="E59" s="216"/>
      <c r="F59" s="221"/>
      <c r="G59" s="221"/>
      <c r="H59" s="160"/>
    </row>
    <row r="60" spans="2:8" ht="13.15" customHeight="1" x14ac:dyDescent="0.25">
      <c r="B60" s="158" t="s">
        <v>268</v>
      </c>
      <c r="C60" s="153" t="s">
        <v>269</v>
      </c>
      <c r="D60" s="158" t="s">
        <v>200</v>
      </c>
      <c r="E60" s="216">
        <v>2</v>
      </c>
      <c r="F60" s="221"/>
      <c r="G60" s="221"/>
      <c r="H60" s="160"/>
    </row>
    <row r="61" spans="2:8" ht="13.15" customHeight="1" x14ac:dyDescent="0.25">
      <c r="B61" s="238"/>
      <c r="C61" s="153"/>
      <c r="D61" s="158"/>
      <c r="E61" s="216"/>
      <c r="F61" s="221"/>
      <c r="G61" s="221"/>
      <c r="H61" s="160"/>
    </row>
    <row r="62" spans="2:8" ht="13.15" customHeight="1" x14ac:dyDescent="0.25">
      <c r="B62" s="238"/>
      <c r="C62" s="153"/>
      <c r="D62" s="158"/>
      <c r="E62" s="216"/>
      <c r="F62" s="221"/>
      <c r="G62" s="221"/>
      <c r="H62" s="160"/>
    </row>
    <row r="63" spans="2:8" ht="13.15" customHeight="1" x14ac:dyDescent="0.25">
      <c r="B63" s="238"/>
      <c r="C63" s="153"/>
      <c r="D63" s="158"/>
      <c r="E63" s="216"/>
      <c r="F63" s="221"/>
      <c r="G63" s="221"/>
      <c r="H63" s="160"/>
    </row>
    <row r="64" spans="2:8" s="242" customFormat="1" ht="13.15" customHeight="1" x14ac:dyDescent="0.3">
      <c r="B64" s="238"/>
      <c r="C64" s="153"/>
      <c r="D64" s="158"/>
      <c r="E64" s="216"/>
      <c r="F64" s="240"/>
      <c r="G64" s="240"/>
      <c r="H64" s="241"/>
    </row>
    <row r="65" spans="2:8" s="2" customFormat="1" ht="13.4" customHeight="1" x14ac:dyDescent="0.25">
      <c r="B65" s="116"/>
      <c r="C65" s="117"/>
      <c r="D65" s="118"/>
      <c r="E65" s="119"/>
      <c r="F65" s="120" t="s">
        <v>92</v>
      </c>
      <c r="G65" s="121"/>
    </row>
    <row r="66" spans="2:8" x14ac:dyDescent="0.25">
      <c r="B66" s="158"/>
      <c r="C66" s="153"/>
      <c r="D66" s="158"/>
      <c r="E66" s="216"/>
      <c r="F66" s="221"/>
      <c r="G66" s="221"/>
      <c r="H66" s="160"/>
    </row>
    <row r="67" spans="2:8" ht="13.15" customHeight="1" x14ac:dyDescent="0.25">
      <c r="B67" s="158"/>
      <c r="C67" s="233"/>
      <c r="D67" s="158"/>
      <c r="E67" s="216"/>
      <c r="F67" s="221"/>
      <c r="G67" s="221"/>
      <c r="H67" s="160"/>
    </row>
    <row r="68" spans="2:8" ht="13.15" customHeight="1" x14ac:dyDescent="0.25">
      <c r="B68" s="158"/>
      <c r="C68" s="233"/>
      <c r="D68" s="158"/>
      <c r="E68" s="216"/>
      <c r="F68" s="221"/>
      <c r="G68" s="221"/>
      <c r="H68" s="160"/>
    </row>
    <row r="69" spans="2:8" ht="13.15" customHeight="1" x14ac:dyDescent="0.25">
      <c r="B69" s="158"/>
      <c r="C69" s="239" t="s">
        <v>270</v>
      </c>
      <c r="D69" s="158"/>
      <c r="E69" s="216"/>
      <c r="F69" s="221"/>
      <c r="G69" s="221"/>
      <c r="H69" s="160"/>
    </row>
    <row r="70" spans="2:8" ht="13.15" customHeight="1" x14ac:dyDescent="0.25">
      <c r="B70" s="158"/>
      <c r="C70" s="239"/>
      <c r="D70" s="158"/>
      <c r="E70" s="216"/>
      <c r="F70" s="221"/>
      <c r="G70" s="221"/>
      <c r="H70" s="160"/>
    </row>
    <row r="71" spans="2:8" ht="17" x14ac:dyDescent="0.25">
      <c r="B71" s="158" t="s">
        <v>271</v>
      </c>
      <c r="C71" s="41" t="s">
        <v>272</v>
      </c>
      <c r="D71" s="158" t="s">
        <v>200</v>
      </c>
      <c r="E71" s="216">
        <v>5</v>
      </c>
      <c r="F71" s="221"/>
      <c r="G71" s="221"/>
      <c r="H71" s="160"/>
    </row>
    <row r="72" spans="2:8" ht="18.75" customHeight="1" x14ac:dyDescent="0.25">
      <c r="B72" s="158" t="s">
        <v>273</v>
      </c>
      <c r="C72" s="41" t="s">
        <v>274</v>
      </c>
      <c r="D72" s="158" t="s">
        <v>200</v>
      </c>
      <c r="E72" s="216">
        <v>3</v>
      </c>
      <c r="F72" s="221"/>
      <c r="G72" s="221"/>
      <c r="H72" s="160"/>
    </row>
    <row r="73" spans="2:8" ht="21.75" customHeight="1" x14ac:dyDescent="0.25">
      <c r="B73" s="158" t="s">
        <v>275</v>
      </c>
      <c r="C73" s="234" t="s">
        <v>276</v>
      </c>
      <c r="D73" s="158" t="s">
        <v>200</v>
      </c>
      <c r="E73" s="216">
        <v>3</v>
      </c>
      <c r="F73" s="221"/>
      <c r="G73" s="221"/>
      <c r="H73" s="160"/>
    </row>
    <row r="74" spans="2:8" ht="13.15" customHeight="1" x14ac:dyDescent="0.25">
      <c r="B74" s="238"/>
      <c r="C74" s="234"/>
      <c r="D74" s="158"/>
      <c r="E74" s="216"/>
      <c r="F74" s="221"/>
      <c r="G74" s="221"/>
      <c r="H74" s="160"/>
    </row>
    <row r="75" spans="2:8" s="243" customFormat="1" ht="13.15" customHeight="1" x14ac:dyDescent="0.25">
      <c r="B75" s="158"/>
      <c r="C75" s="233" t="s">
        <v>277</v>
      </c>
      <c r="D75" s="158"/>
      <c r="E75" s="216"/>
      <c r="F75" s="221"/>
      <c r="G75" s="221"/>
    </row>
    <row r="76" spans="2:8" s="243" customFormat="1" ht="13.15" customHeight="1" x14ac:dyDescent="0.25">
      <c r="B76" s="158"/>
      <c r="C76" s="233"/>
      <c r="D76" s="158"/>
      <c r="E76" s="216"/>
      <c r="F76" s="221"/>
      <c r="G76" s="221"/>
    </row>
    <row r="77" spans="2:8" s="243" customFormat="1" ht="27.75" customHeight="1" x14ac:dyDescent="0.25">
      <c r="B77" s="158" t="s">
        <v>278</v>
      </c>
      <c r="C77" s="244" t="s">
        <v>279</v>
      </c>
      <c r="D77" s="158" t="s">
        <v>200</v>
      </c>
      <c r="E77" s="216">
        <v>0.5</v>
      </c>
      <c r="F77" s="221"/>
      <c r="G77" s="221"/>
    </row>
    <row r="78" spans="2:8" ht="13.15" customHeight="1" x14ac:dyDescent="0.25">
      <c r="B78" s="158"/>
      <c r="C78" s="239"/>
      <c r="D78" s="158"/>
      <c r="E78" s="216"/>
      <c r="F78" s="221"/>
      <c r="G78" s="221"/>
    </row>
    <row r="79" spans="2:8" x14ac:dyDescent="0.25">
      <c r="B79" s="158" t="s">
        <v>280</v>
      </c>
      <c r="C79" s="41" t="s">
        <v>281</v>
      </c>
      <c r="D79" s="158" t="s">
        <v>200</v>
      </c>
      <c r="E79" s="216">
        <v>0.5</v>
      </c>
      <c r="F79" s="221"/>
      <c r="G79" s="221"/>
    </row>
    <row r="80" spans="2:8" ht="13.15" customHeight="1" x14ac:dyDescent="0.25">
      <c r="B80" s="158" t="s">
        <v>282</v>
      </c>
      <c r="C80" s="234" t="s">
        <v>283</v>
      </c>
      <c r="D80" s="158" t="s">
        <v>200</v>
      </c>
      <c r="E80" s="216">
        <v>0.5</v>
      </c>
      <c r="F80" s="221"/>
      <c r="G80" s="221"/>
    </row>
    <row r="81" spans="2:8" ht="13.15" customHeight="1" x14ac:dyDescent="0.25">
      <c r="B81" s="158" t="s">
        <v>284</v>
      </c>
      <c r="C81" s="234" t="s">
        <v>285</v>
      </c>
      <c r="D81" s="158" t="s">
        <v>200</v>
      </c>
      <c r="E81" s="216">
        <v>0.5</v>
      </c>
      <c r="F81" s="221"/>
      <c r="G81" s="221"/>
    </row>
    <row r="82" spans="2:8" ht="13.15" customHeight="1" x14ac:dyDescent="0.25">
      <c r="B82" s="158"/>
      <c r="C82" s="153"/>
      <c r="D82" s="158"/>
      <c r="E82" s="216"/>
      <c r="F82" s="221"/>
      <c r="G82" s="221"/>
      <c r="H82" s="160"/>
    </row>
    <row r="83" spans="2:8" x14ac:dyDescent="0.25">
      <c r="B83" s="158"/>
      <c r="C83" s="245" t="s">
        <v>286</v>
      </c>
      <c r="D83" s="158"/>
      <c r="E83" s="216"/>
      <c r="F83" s="221"/>
      <c r="G83" s="221"/>
    </row>
    <row r="84" spans="2:8" x14ac:dyDescent="0.25">
      <c r="B84" s="158"/>
      <c r="C84" s="153"/>
      <c r="D84" s="158"/>
      <c r="E84" s="216"/>
      <c r="F84" s="221"/>
      <c r="G84" s="221"/>
    </row>
    <row r="85" spans="2:8" x14ac:dyDescent="0.25">
      <c r="B85" s="158" t="s">
        <v>287</v>
      </c>
      <c r="C85" s="153" t="s">
        <v>288</v>
      </c>
      <c r="D85" s="158" t="s">
        <v>200</v>
      </c>
      <c r="E85" s="216">
        <v>0.5</v>
      </c>
      <c r="F85" s="221"/>
      <c r="G85" s="221"/>
    </row>
    <row r="86" spans="2:8" x14ac:dyDescent="0.25">
      <c r="B86" s="158" t="s">
        <v>289</v>
      </c>
      <c r="C86" s="153" t="s">
        <v>290</v>
      </c>
      <c r="D86" s="158" t="s">
        <v>200</v>
      </c>
      <c r="E86" s="216">
        <v>0.5</v>
      </c>
      <c r="F86" s="221"/>
      <c r="G86" s="221"/>
    </row>
    <row r="87" spans="2:8" ht="14.5" x14ac:dyDescent="0.25">
      <c r="B87" s="158"/>
      <c r="C87" s="246"/>
      <c r="D87" s="158"/>
      <c r="E87" s="216"/>
      <c r="F87" s="221"/>
      <c r="G87" s="221"/>
    </row>
    <row r="88" spans="2:8" x14ac:dyDescent="0.25">
      <c r="B88" s="158"/>
      <c r="C88" s="233" t="s">
        <v>291</v>
      </c>
      <c r="D88" s="158"/>
      <c r="E88" s="216"/>
      <c r="F88" s="221"/>
      <c r="G88" s="221"/>
    </row>
    <row r="89" spans="2:8" x14ac:dyDescent="0.25">
      <c r="B89" s="158"/>
      <c r="C89" s="224"/>
      <c r="D89" s="158"/>
      <c r="E89" s="216"/>
      <c r="F89" s="221"/>
      <c r="G89" s="221"/>
    </row>
    <row r="90" spans="2:8" x14ac:dyDescent="0.25">
      <c r="B90" s="158" t="s">
        <v>292</v>
      </c>
      <c r="C90" s="41" t="s">
        <v>293</v>
      </c>
      <c r="D90" s="158" t="s">
        <v>200</v>
      </c>
      <c r="E90" s="216">
        <v>6</v>
      </c>
      <c r="F90" s="221"/>
      <c r="G90" s="221"/>
    </row>
    <row r="91" spans="2:8" x14ac:dyDescent="0.25">
      <c r="B91" s="158"/>
      <c r="C91" s="153"/>
      <c r="D91" s="158"/>
      <c r="E91" s="223"/>
      <c r="F91" s="221"/>
      <c r="G91" s="221"/>
    </row>
    <row r="92" spans="2:8" ht="28" x14ac:dyDescent="0.25">
      <c r="B92" s="158"/>
      <c r="C92" s="153" t="s">
        <v>294</v>
      </c>
      <c r="D92" s="158"/>
      <c r="E92" s="223"/>
      <c r="F92" s="221"/>
      <c r="G92" s="221"/>
    </row>
    <row r="93" spans="2:8" x14ac:dyDescent="0.25">
      <c r="B93" s="158"/>
      <c r="C93" s="153"/>
      <c r="D93" s="158"/>
      <c r="E93" s="223"/>
      <c r="F93" s="221"/>
      <c r="G93" s="221"/>
    </row>
    <row r="94" spans="2:8" x14ac:dyDescent="0.25">
      <c r="B94" s="158" t="s">
        <v>295</v>
      </c>
      <c r="C94" s="153" t="s">
        <v>296</v>
      </c>
      <c r="D94" s="158" t="s">
        <v>200</v>
      </c>
      <c r="E94" s="216">
        <v>1</v>
      </c>
      <c r="F94" s="221"/>
      <c r="G94" s="221"/>
    </row>
    <row r="95" spans="2:8" x14ac:dyDescent="0.25">
      <c r="B95" s="158"/>
      <c r="C95" s="153"/>
      <c r="D95" s="158"/>
      <c r="E95" s="216"/>
      <c r="F95" s="221"/>
      <c r="G95" s="221"/>
    </row>
    <row r="96" spans="2:8" ht="13.15" customHeight="1" x14ac:dyDescent="0.25">
      <c r="B96" s="158"/>
      <c r="C96" s="247" t="s">
        <v>297</v>
      </c>
      <c r="D96" s="158"/>
      <c r="E96" s="216"/>
      <c r="F96" s="221"/>
      <c r="G96" s="221"/>
    </row>
    <row r="97" spans="2:7" x14ac:dyDescent="0.25">
      <c r="B97" s="158"/>
      <c r="C97" s="234"/>
      <c r="D97" s="158"/>
      <c r="E97" s="216"/>
      <c r="F97" s="217"/>
      <c r="G97" s="217"/>
    </row>
    <row r="98" spans="2:7" x14ac:dyDescent="0.25">
      <c r="B98" s="158" t="s">
        <v>298</v>
      </c>
      <c r="C98" s="222" t="s">
        <v>299</v>
      </c>
      <c r="D98" s="158"/>
      <c r="E98" s="216"/>
      <c r="F98" s="217"/>
      <c r="G98" s="217"/>
    </row>
    <row r="99" spans="2:7" x14ac:dyDescent="0.25">
      <c r="B99" s="158"/>
      <c r="C99" s="234" t="s">
        <v>300</v>
      </c>
      <c r="D99" s="158" t="s">
        <v>200</v>
      </c>
      <c r="E99" s="216">
        <v>0.5</v>
      </c>
      <c r="F99" s="217"/>
      <c r="G99" s="217"/>
    </row>
    <row r="100" spans="2:7" x14ac:dyDescent="0.25">
      <c r="B100" s="238"/>
      <c r="C100" s="234"/>
      <c r="D100" s="158"/>
      <c r="E100" s="216"/>
      <c r="F100" s="217"/>
      <c r="G100" s="221"/>
    </row>
    <row r="101" spans="2:7" x14ac:dyDescent="0.25">
      <c r="B101" s="158" t="s">
        <v>301</v>
      </c>
      <c r="C101" s="153" t="s">
        <v>302</v>
      </c>
      <c r="D101" s="158"/>
      <c r="E101" s="216"/>
      <c r="F101" s="221"/>
      <c r="G101" s="221"/>
    </row>
    <row r="102" spans="2:7" x14ac:dyDescent="0.25">
      <c r="B102" s="158"/>
      <c r="C102" s="222" t="s">
        <v>303</v>
      </c>
      <c r="D102" s="158" t="s">
        <v>200</v>
      </c>
      <c r="E102" s="216">
        <v>0.5</v>
      </c>
      <c r="F102" s="221"/>
      <c r="G102" s="221"/>
    </row>
    <row r="103" spans="2:7" ht="13.15" customHeight="1" x14ac:dyDescent="0.25">
      <c r="B103" s="158"/>
      <c r="C103" s="153"/>
      <c r="D103" s="158"/>
      <c r="E103" s="216"/>
      <c r="F103" s="221"/>
      <c r="G103" s="221"/>
    </row>
    <row r="104" spans="2:7" ht="13.15" customHeight="1" x14ac:dyDescent="0.25">
      <c r="B104" s="158"/>
      <c r="C104" s="153" t="s">
        <v>304</v>
      </c>
      <c r="D104" s="158"/>
      <c r="E104" s="216"/>
      <c r="F104" s="217"/>
      <c r="G104" s="221"/>
    </row>
    <row r="105" spans="2:7" ht="13.15" customHeight="1" x14ac:dyDescent="0.25">
      <c r="B105" s="158"/>
      <c r="C105" s="153"/>
      <c r="D105" s="158"/>
      <c r="E105" s="216"/>
      <c r="F105" s="221"/>
      <c r="G105" s="221"/>
    </row>
    <row r="106" spans="2:7" x14ac:dyDescent="0.25">
      <c r="B106" s="158" t="s">
        <v>305</v>
      </c>
      <c r="C106" s="222" t="s">
        <v>306</v>
      </c>
      <c r="D106" s="158" t="s">
        <v>200</v>
      </c>
      <c r="E106" s="216">
        <v>10</v>
      </c>
      <c r="F106" s="221"/>
      <c r="G106" s="221"/>
    </row>
    <row r="107" spans="2:7" x14ac:dyDescent="0.25">
      <c r="B107" s="158" t="s">
        <v>307</v>
      </c>
      <c r="C107" s="153" t="s">
        <v>308</v>
      </c>
      <c r="D107" s="158" t="s">
        <v>200</v>
      </c>
      <c r="E107" s="216">
        <v>10</v>
      </c>
      <c r="F107" s="221"/>
      <c r="G107" s="221"/>
    </row>
    <row r="108" spans="2:7" x14ac:dyDescent="0.25">
      <c r="B108" s="158"/>
      <c r="C108" s="153"/>
      <c r="D108" s="158"/>
      <c r="E108" s="216"/>
      <c r="F108" s="217"/>
      <c r="G108" s="221"/>
    </row>
    <row r="109" spans="2:7" ht="28" x14ac:dyDescent="0.25">
      <c r="B109" s="158"/>
      <c r="C109" s="153" t="s">
        <v>309</v>
      </c>
      <c r="D109" s="158"/>
      <c r="E109" s="216"/>
      <c r="F109" s="217"/>
      <c r="G109" s="217"/>
    </row>
    <row r="110" spans="2:7" ht="13.15" customHeight="1" x14ac:dyDescent="0.25">
      <c r="B110" s="158"/>
      <c r="C110" s="248"/>
      <c r="D110" s="158"/>
      <c r="E110" s="216"/>
      <c r="F110" s="221"/>
      <c r="G110" s="221"/>
    </row>
    <row r="111" spans="2:7" x14ac:dyDescent="0.25">
      <c r="B111" s="158" t="s">
        <v>310</v>
      </c>
      <c r="C111" s="41" t="s">
        <v>311</v>
      </c>
      <c r="D111" s="158" t="s">
        <v>200</v>
      </c>
      <c r="E111" s="216">
        <v>2</v>
      </c>
      <c r="F111" s="221"/>
      <c r="G111" s="221"/>
    </row>
    <row r="112" spans="2:7" x14ac:dyDescent="0.25">
      <c r="B112" s="158" t="s">
        <v>312</v>
      </c>
      <c r="C112" s="232" t="s">
        <v>313</v>
      </c>
      <c r="D112" s="158" t="s">
        <v>200</v>
      </c>
      <c r="E112" s="216">
        <v>2</v>
      </c>
      <c r="F112" s="221"/>
      <c r="G112" s="221"/>
    </row>
    <row r="113" spans="2:7" ht="13.15" customHeight="1" x14ac:dyDescent="0.25">
      <c r="B113" s="158"/>
      <c r="C113" s="153"/>
      <c r="D113" s="158"/>
      <c r="E113" s="229"/>
      <c r="F113" s="221"/>
      <c r="G113" s="221"/>
    </row>
    <row r="114" spans="2:7" x14ac:dyDescent="0.25">
      <c r="B114" s="158"/>
      <c r="C114" s="153"/>
      <c r="D114" s="158"/>
      <c r="E114" s="229"/>
      <c r="F114" s="221"/>
      <c r="G114" s="221"/>
    </row>
    <row r="115" spans="2:7" s="2" customFormat="1" ht="13.4" customHeight="1" x14ac:dyDescent="0.25">
      <c r="B115" s="116"/>
      <c r="C115" s="117"/>
      <c r="D115" s="118"/>
      <c r="E115" s="119"/>
      <c r="F115" s="120"/>
      <c r="G115" s="121"/>
    </row>
    <row r="116" spans="2:7" ht="13.15" customHeight="1" x14ac:dyDescent="0.25">
      <c r="B116" s="158"/>
      <c r="C116" s="153"/>
      <c r="D116" s="158"/>
      <c r="E116" s="229"/>
      <c r="F116" s="221"/>
      <c r="G116" s="221"/>
    </row>
    <row r="117" spans="2:7" x14ac:dyDescent="0.25">
      <c r="B117" s="158"/>
      <c r="C117" s="153"/>
      <c r="D117" s="158"/>
      <c r="E117" s="216"/>
      <c r="F117" s="217"/>
      <c r="G117" s="217"/>
    </row>
    <row r="118" spans="2:7" x14ac:dyDescent="0.25">
      <c r="B118" s="158"/>
      <c r="C118" s="153"/>
      <c r="D118" s="158"/>
      <c r="E118" s="229"/>
      <c r="F118" s="221"/>
      <c r="G118" s="221"/>
    </row>
    <row r="119" spans="2:7" x14ac:dyDescent="0.25">
      <c r="B119" s="158"/>
      <c r="C119" s="153" t="s">
        <v>172</v>
      </c>
      <c r="D119" s="158"/>
      <c r="E119" s="229"/>
      <c r="F119" s="221"/>
      <c r="G119" s="221"/>
    </row>
    <row r="120" spans="2:7" x14ac:dyDescent="0.25">
      <c r="B120" s="158"/>
      <c r="C120" s="153"/>
      <c r="D120" s="158"/>
      <c r="E120" s="229"/>
      <c r="F120" s="221"/>
      <c r="G120" s="221"/>
    </row>
    <row r="121" spans="2:7" x14ac:dyDescent="0.25">
      <c r="B121" s="158"/>
      <c r="C121" s="153" t="s">
        <v>314</v>
      </c>
      <c r="D121" s="158"/>
      <c r="E121" s="229"/>
      <c r="F121" s="221"/>
      <c r="G121" s="221"/>
    </row>
    <row r="122" spans="2:7" x14ac:dyDescent="0.25">
      <c r="B122" s="158"/>
      <c r="C122" s="153" t="s">
        <v>315</v>
      </c>
      <c r="D122" s="158"/>
      <c r="E122" s="229"/>
      <c r="F122" s="221"/>
      <c r="G122" s="221"/>
    </row>
    <row r="123" spans="2:7" x14ac:dyDescent="0.25">
      <c r="B123" s="158"/>
      <c r="C123" s="153"/>
      <c r="D123" s="158"/>
      <c r="E123" s="229"/>
      <c r="F123" s="221"/>
      <c r="G123" s="221"/>
    </row>
    <row r="124" spans="2:7" x14ac:dyDescent="0.25">
      <c r="B124" s="158"/>
      <c r="C124" s="153"/>
      <c r="D124" s="158"/>
      <c r="E124" s="229"/>
      <c r="F124" s="221"/>
      <c r="G124" s="221"/>
    </row>
    <row r="125" spans="2:7" x14ac:dyDescent="0.25">
      <c r="B125" s="158"/>
      <c r="C125" s="153"/>
      <c r="D125" s="158"/>
      <c r="E125" s="216"/>
      <c r="F125" s="217"/>
      <c r="G125" s="217"/>
    </row>
    <row r="126" spans="2:7" x14ac:dyDescent="0.25">
      <c r="B126" s="158"/>
      <c r="C126" s="153"/>
      <c r="D126" s="158"/>
      <c r="E126" s="216"/>
      <c r="F126" s="217"/>
      <c r="G126" s="217"/>
    </row>
    <row r="127" spans="2:7" x14ac:dyDescent="0.25">
      <c r="B127" s="158"/>
      <c r="C127" s="153"/>
      <c r="D127" s="158"/>
      <c r="E127" s="216"/>
      <c r="F127" s="217"/>
      <c r="G127" s="217"/>
    </row>
    <row r="128" spans="2:7" x14ac:dyDescent="0.25">
      <c r="B128" s="158"/>
      <c r="C128" s="153"/>
      <c r="D128" s="158"/>
      <c r="E128" s="216"/>
      <c r="F128" s="221"/>
      <c r="G128" s="221"/>
    </row>
    <row r="129" spans="2:7" s="67" customFormat="1" ht="13.15" customHeight="1" x14ac:dyDescent="0.25">
      <c r="B129" s="158"/>
      <c r="C129" s="41"/>
      <c r="D129" s="158"/>
      <c r="E129" s="216"/>
      <c r="F129" s="221"/>
      <c r="G129" s="221"/>
    </row>
    <row r="130" spans="2:7" s="67" customFormat="1" x14ac:dyDescent="0.25">
      <c r="B130" s="158"/>
      <c r="C130" s="249"/>
      <c r="D130" s="158"/>
      <c r="E130" s="216"/>
      <c r="F130" s="221"/>
      <c r="G130" s="221"/>
    </row>
    <row r="131" spans="2:7" s="67" customFormat="1" ht="13.15" customHeight="1" x14ac:dyDescent="0.25">
      <c r="B131" s="158"/>
      <c r="C131" s="153"/>
      <c r="D131" s="158"/>
      <c r="E131" s="216"/>
      <c r="F131" s="221"/>
      <c r="G131" s="221"/>
    </row>
    <row r="132" spans="2:7" s="67" customFormat="1" x14ac:dyDescent="0.25">
      <c r="B132" s="158"/>
      <c r="C132" s="222"/>
      <c r="D132" s="158"/>
      <c r="E132" s="216"/>
      <c r="F132" s="221"/>
      <c r="G132" s="221"/>
    </row>
    <row r="133" spans="2:7" s="67" customFormat="1" ht="13.15" customHeight="1" x14ac:dyDescent="0.25">
      <c r="B133" s="158"/>
      <c r="C133" s="222"/>
      <c r="D133" s="158"/>
      <c r="E133" s="216"/>
      <c r="F133" s="221"/>
      <c r="G133" s="221"/>
    </row>
    <row r="134" spans="2:7" s="67" customFormat="1" ht="13.15" customHeight="1" x14ac:dyDescent="0.25">
      <c r="B134" s="158"/>
      <c r="C134" s="222"/>
      <c r="D134" s="158"/>
      <c r="E134" s="216"/>
      <c r="F134" s="221"/>
      <c r="G134" s="221"/>
    </row>
    <row r="135" spans="2:7" s="67" customFormat="1" ht="13.15" customHeight="1" x14ac:dyDescent="0.25">
      <c r="B135" s="158"/>
      <c r="C135" s="41"/>
      <c r="D135" s="158"/>
      <c r="E135" s="216"/>
      <c r="F135" s="221"/>
      <c r="G135" s="221"/>
    </row>
    <row r="136" spans="2:7" x14ac:dyDescent="0.25">
      <c r="B136" s="158"/>
      <c r="C136" s="41"/>
      <c r="D136" s="158"/>
      <c r="E136" s="216"/>
      <c r="F136" s="221"/>
      <c r="G136" s="221"/>
    </row>
    <row r="137" spans="2:7" x14ac:dyDescent="0.25">
      <c r="B137" s="158"/>
      <c r="C137" s="41"/>
      <c r="D137" s="158"/>
      <c r="E137" s="216"/>
      <c r="F137" s="221"/>
      <c r="G137" s="221"/>
    </row>
    <row r="138" spans="2:7" x14ac:dyDescent="0.25">
      <c r="B138" s="158"/>
      <c r="C138" s="41"/>
      <c r="D138" s="158"/>
      <c r="E138" s="216"/>
      <c r="F138" s="221"/>
      <c r="G138" s="221"/>
    </row>
    <row r="139" spans="2:7" x14ac:dyDescent="0.25">
      <c r="B139" s="158"/>
      <c r="C139" s="41"/>
      <c r="D139" s="158"/>
      <c r="E139" s="216"/>
      <c r="F139" s="221"/>
      <c r="G139" s="221"/>
    </row>
    <row r="140" spans="2:7" x14ac:dyDescent="0.25">
      <c r="B140" s="158"/>
      <c r="C140" s="41"/>
      <c r="D140" s="158"/>
      <c r="E140" s="216"/>
      <c r="F140" s="221"/>
      <c r="G140" s="221"/>
    </row>
    <row r="141" spans="2:7" x14ac:dyDescent="0.25">
      <c r="B141" s="158"/>
      <c r="C141" s="41"/>
      <c r="D141" s="158"/>
      <c r="E141" s="216"/>
      <c r="F141" s="221"/>
      <c r="G141" s="221"/>
    </row>
    <row r="142" spans="2:7" x14ac:dyDescent="0.25">
      <c r="B142" s="158"/>
      <c r="C142" s="41"/>
      <c r="D142" s="158"/>
      <c r="E142" s="216"/>
      <c r="F142" s="221"/>
      <c r="G142" s="221"/>
    </row>
    <row r="143" spans="2:7" x14ac:dyDescent="0.25">
      <c r="B143" s="158"/>
      <c r="C143" s="41"/>
      <c r="D143" s="158"/>
      <c r="E143" s="216"/>
      <c r="F143" s="221"/>
      <c r="G143" s="221"/>
    </row>
    <row r="144" spans="2:7" x14ac:dyDescent="0.25">
      <c r="B144" s="158"/>
      <c r="C144" s="41"/>
      <c r="D144" s="158"/>
      <c r="E144" s="216"/>
      <c r="F144" s="221"/>
      <c r="G144" s="221"/>
    </row>
    <row r="145" spans="2:7" x14ac:dyDescent="0.25">
      <c r="B145" s="158"/>
      <c r="C145" s="41"/>
      <c r="D145" s="158"/>
      <c r="E145" s="216"/>
      <c r="F145" s="221"/>
      <c r="G145" s="221"/>
    </row>
    <row r="146" spans="2:7" x14ac:dyDescent="0.25">
      <c r="B146" s="158"/>
      <c r="C146" s="41"/>
      <c r="D146" s="158"/>
      <c r="E146" s="216"/>
      <c r="F146" s="221"/>
      <c r="G146" s="221"/>
    </row>
    <row r="147" spans="2:7" x14ac:dyDescent="0.25">
      <c r="B147" s="158"/>
      <c r="C147" s="41"/>
      <c r="D147" s="158"/>
      <c r="E147" s="216"/>
      <c r="F147" s="221"/>
      <c r="G147" s="221"/>
    </row>
    <row r="148" spans="2:7" x14ac:dyDescent="0.25">
      <c r="B148" s="158"/>
      <c r="C148" s="41"/>
      <c r="D148" s="158"/>
      <c r="E148" s="216"/>
      <c r="F148" s="221"/>
      <c r="G148" s="221"/>
    </row>
    <row r="149" spans="2:7" x14ac:dyDescent="0.25">
      <c r="B149" s="158"/>
      <c r="C149" s="41"/>
      <c r="D149" s="158"/>
      <c r="E149" s="216"/>
      <c r="F149" s="221"/>
      <c r="G149" s="221"/>
    </row>
    <row r="150" spans="2:7" x14ac:dyDescent="0.25">
      <c r="B150" s="158"/>
      <c r="C150" s="41"/>
      <c r="D150" s="158"/>
      <c r="E150" s="216"/>
      <c r="F150" s="221"/>
      <c r="G150" s="221"/>
    </row>
    <row r="151" spans="2:7" x14ac:dyDescent="0.25">
      <c r="B151" s="158"/>
      <c r="C151" s="41"/>
      <c r="D151" s="158"/>
      <c r="E151" s="216"/>
      <c r="F151" s="221"/>
      <c r="G151" s="221"/>
    </row>
    <row r="152" spans="2:7" x14ac:dyDescent="0.25">
      <c r="B152" s="158"/>
      <c r="C152" s="41"/>
      <c r="D152" s="158"/>
      <c r="E152" s="216"/>
      <c r="F152" s="221"/>
      <c r="G152" s="221"/>
    </row>
    <row r="153" spans="2:7" x14ac:dyDescent="0.25">
      <c r="B153" s="158"/>
      <c r="C153" s="41"/>
      <c r="D153" s="158"/>
      <c r="E153" s="216"/>
      <c r="F153" s="221"/>
      <c r="G153" s="221"/>
    </row>
    <row r="154" spans="2:7" x14ac:dyDescent="0.25">
      <c r="B154" s="158"/>
      <c r="C154" s="41"/>
      <c r="D154" s="158"/>
      <c r="E154" s="216"/>
      <c r="F154" s="221"/>
      <c r="G154" s="221"/>
    </row>
    <row r="155" spans="2:7" x14ac:dyDescent="0.25">
      <c r="B155" s="158"/>
      <c r="C155" s="41"/>
      <c r="D155" s="158"/>
      <c r="E155" s="216"/>
      <c r="F155" s="221"/>
      <c r="G155" s="221"/>
    </row>
    <row r="156" spans="2:7" x14ac:dyDescent="0.25">
      <c r="B156" s="158"/>
      <c r="C156" s="41"/>
      <c r="D156" s="158"/>
      <c r="E156" s="216"/>
      <c r="F156" s="221"/>
      <c r="G156" s="221"/>
    </row>
    <row r="157" spans="2:7" x14ac:dyDescent="0.25">
      <c r="B157" s="158"/>
      <c r="C157" s="41"/>
      <c r="D157" s="158"/>
      <c r="E157" s="216"/>
      <c r="F157" s="221"/>
      <c r="G157" s="221"/>
    </row>
    <row r="158" spans="2:7" x14ac:dyDescent="0.25">
      <c r="B158" s="158"/>
      <c r="C158" s="41"/>
      <c r="D158" s="158"/>
      <c r="E158" s="216"/>
      <c r="F158" s="221"/>
      <c r="G158" s="221"/>
    </row>
    <row r="159" spans="2:7" x14ac:dyDescent="0.25">
      <c r="B159" s="158"/>
      <c r="C159" s="41"/>
      <c r="D159" s="158"/>
      <c r="E159" s="216"/>
      <c r="F159" s="221"/>
      <c r="G159" s="221"/>
    </row>
    <row r="160" spans="2:7" x14ac:dyDescent="0.25">
      <c r="B160" s="158"/>
      <c r="C160" s="41"/>
      <c r="D160" s="158"/>
      <c r="E160" s="216"/>
      <c r="F160" s="221"/>
      <c r="G160" s="221"/>
    </row>
    <row r="161" spans="2:7" s="2" customFormat="1" ht="13.4" customHeight="1" x14ac:dyDescent="0.25">
      <c r="B161" s="116"/>
      <c r="C161" s="117"/>
      <c r="D161" s="118"/>
      <c r="E161" s="119"/>
      <c r="F161" s="120" t="s">
        <v>177</v>
      </c>
      <c r="G161" s="121">
        <f>SUM(G118:G158)</f>
        <v>0</v>
      </c>
    </row>
  </sheetData>
  <mergeCells count="1">
    <mergeCell ref="B1:G1"/>
  </mergeCells>
  <phoneticPr fontId="15" type="noConversion"/>
  <pageMargins left="0.7" right="0.7" top="0.75" bottom="0.75" header="0.3" footer="0.3"/>
  <pageSetup scale="67" orientation="portrait" r:id="rId1"/>
  <rowBreaks count="2" manualBreakCount="2">
    <brk id="65" min="1" max="6" man="1"/>
    <brk id="115" min="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D7AD9-5283-48C8-9EA7-070D4C12CF0C}">
  <sheetPr>
    <tabColor theme="3"/>
  </sheetPr>
  <dimension ref="B1:I175"/>
  <sheetViews>
    <sheetView view="pageBreakPreview" topLeftCell="C1" zoomScaleNormal="100" zoomScaleSheetLayoutView="100" workbookViewId="0">
      <selection activeCell="C40" sqref="C40"/>
    </sheetView>
  </sheetViews>
  <sheetFormatPr defaultColWidth="9.26953125" defaultRowHeight="14" x14ac:dyDescent="0.3"/>
  <cols>
    <col min="1" max="1" width="9.26953125" style="261"/>
    <col min="2" max="2" width="18.26953125" style="260" customWidth="1"/>
    <col min="3" max="3" width="62" style="260" customWidth="1"/>
    <col min="4" max="4" width="8.7265625" style="266" customWidth="1"/>
    <col min="5" max="5" width="13" style="266" customWidth="1"/>
    <col min="6" max="6" width="13.54296875" style="282" customWidth="1"/>
    <col min="7" max="7" width="19.54296875" style="281" customWidth="1"/>
    <col min="8" max="16384" width="9.26953125" style="261"/>
  </cols>
  <sheetData>
    <row r="1" spans="2:7" ht="15.4" customHeight="1" x14ac:dyDescent="0.3">
      <c r="B1" s="969" t="s">
        <v>0</v>
      </c>
      <c r="C1" s="969"/>
      <c r="D1" s="969"/>
      <c r="E1" s="969"/>
      <c r="F1" s="969"/>
      <c r="G1" s="969"/>
    </row>
    <row r="2" spans="2:7" ht="15.75" customHeight="1" x14ac:dyDescent="0.3">
      <c r="B2" s="1" t="s">
        <v>1</v>
      </c>
      <c r="C2" s="2"/>
      <c r="D2" s="3"/>
      <c r="E2" s="3"/>
      <c r="F2" s="4"/>
      <c r="G2" s="4"/>
    </row>
    <row r="3" spans="2:7" ht="15.75" customHeight="1" x14ac:dyDescent="0.3">
      <c r="B3" s="5" t="s">
        <v>316</v>
      </c>
      <c r="C3" s="253" t="s">
        <v>20</v>
      </c>
      <c r="D3" s="6"/>
      <c r="E3" s="254"/>
      <c r="F3" s="255"/>
      <c r="G3" s="256"/>
    </row>
    <row r="4" spans="2:7" x14ac:dyDescent="0.3">
      <c r="B4" s="1" t="s">
        <v>49</v>
      </c>
      <c r="C4" s="257" t="s">
        <v>21</v>
      </c>
      <c r="D4" s="16"/>
      <c r="E4" s="258"/>
      <c r="F4" s="255"/>
      <c r="G4" s="259"/>
    </row>
    <row r="5" spans="2:7" ht="15.75" customHeight="1" thickBot="1" x14ac:dyDescent="0.35">
      <c r="B5" s="262"/>
      <c r="C5" s="262"/>
      <c r="D5" s="262"/>
      <c r="E5" s="262"/>
      <c r="F5" s="262"/>
      <c r="G5" s="262"/>
    </row>
    <row r="6" spans="2:7" s="263" customFormat="1" ht="37.5" customHeight="1" thickBot="1" x14ac:dyDescent="0.3">
      <c r="B6" s="343" t="s">
        <v>50</v>
      </c>
      <c r="C6" s="343" t="s">
        <v>51</v>
      </c>
      <c r="D6" s="343" t="s">
        <v>52</v>
      </c>
      <c r="E6" s="343" t="s">
        <v>53</v>
      </c>
      <c r="F6" s="528" t="s">
        <v>317</v>
      </c>
      <c r="G6" s="529" t="s">
        <v>318</v>
      </c>
    </row>
    <row r="7" spans="2:7" x14ac:dyDescent="0.3">
      <c r="B7" s="278"/>
      <c r="C7" s="539" t="s">
        <v>319</v>
      </c>
      <c r="D7" s="280"/>
      <c r="E7" s="280"/>
      <c r="F7" s="535"/>
      <c r="G7" s="535"/>
    </row>
    <row r="8" spans="2:7" x14ac:dyDescent="0.3">
      <c r="B8" s="269"/>
      <c r="D8" s="267"/>
      <c r="E8" s="267"/>
      <c r="F8" s="530"/>
      <c r="G8" s="530"/>
    </row>
    <row r="9" spans="2:7" ht="28" x14ac:dyDescent="0.3">
      <c r="B9" s="269"/>
      <c r="C9" s="260" t="s">
        <v>320</v>
      </c>
      <c r="D9" s="267"/>
      <c r="E9" s="267"/>
      <c r="F9" s="530"/>
      <c r="G9" s="530"/>
    </row>
    <row r="10" spans="2:7" x14ac:dyDescent="0.3">
      <c r="B10" s="269"/>
      <c r="D10" s="267"/>
      <c r="E10" s="267"/>
      <c r="F10" s="530"/>
      <c r="G10" s="530"/>
    </row>
    <row r="11" spans="2:7" x14ac:dyDescent="0.3">
      <c r="B11" s="269"/>
      <c r="C11" s="540" t="s">
        <v>321</v>
      </c>
      <c r="D11" s="267"/>
      <c r="E11" s="267"/>
      <c r="F11" s="530"/>
      <c r="G11" s="530"/>
    </row>
    <row r="12" spans="2:7" x14ac:dyDescent="0.3">
      <c r="B12" s="269"/>
      <c r="D12" s="267"/>
      <c r="E12" s="267"/>
      <c r="F12" s="530"/>
      <c r="G12" s="530"/>
    </row>
    <row r="13" spans="2:7" x14ac:dyDescent="0.3">
      <c r="B13" s="269"/>
      <c r="C13" s="540" t="s">
        <v>322</v>
      </c>
      <c r="D13" s="267"/>
      <c r="E13" s="267"/>
      <c r="F13" s="530"/>
      <c r="G13" s="530"/>
    </row>
    <row r="14" spans="2:7" ht="30.75" customHeight="1" x14ac:dyDescent="0.3">
      <c r="B14" s="269" t="s">
        <v>323</v>
      </c>
      <c r="C14" s="260" t="s">
        <v>324</v>
      </c>
      <c r="D14" s="267" t="s">
        <v>325</v>
      </c>
      <c r="E14" s="267">
        <f>(35*30)/10000</f>
        <v>0.105</v>
      </c>
      <c r="F14" s="530"/>
      <c r="G14" s="530">
        <f>F14*E14</f>
        <v>0</v>
      </c>
    </row>
    <row r="15" spans="2:7" x14ac:dyDescent="0.3">
      <c r="B15" s="269"/>
      <c r="D15" s="267"/>
      <c r="E15" s="267"/>
      <c r="F15" s="530"/>
      <c r="G15" s="530"/>
    </row>
    <row r="16" spans="2:7" s="260" customFormat="1" x14ac:dyDescent="0.3">
      <c r="B16" s="269"/>
      <c r="C16" s="540" t="s">
        <v>326</v>
      </c>
      <c r="D16" s="267"/>
      <c r="E16" s="267"/>
      <c r="F16" s="530"/>
      <c r="G16" s="530"/>
    </row>
    <row r="17" spans="2:9" s="260" customFormat="1" x14ac:dyDescent="0.3">
      <c r="B17" s="269"/>
      <c r="D17" s="267"/>
      <c r="E17" s="267"/>
      <c r="F17" s="530"/>
      <c r="G17" s="530"/>
    </row>
    <row r="18" spans="2:9" s="260" customFormat="1" ht="42" x14ac:dyDescent="0.3">
      <c r="B18" s="269"/>
      <c r="C18" s="541" t="s">
        <v>327</v>
      </c>
      <c r="D18" s="267"/>
      <c r="E18" s="267"/>
      <c r="F18" s="530"/>
      <c r="G18" s="530"/>
    </row>
    <row r="19" spans="2:9" s="260" customFormat="1" x14ac:dyDescent="0.3">
      <c r="B19" s="269"/>
      <c r="C19" s="541"/>
      <c r="D19" s="267"/>
      <c r="E19" s="267"/>
      <c r="F19" s="530"/>
      <c r="G19" s="530"/>
    </row>
    <row r="20" spans="2:9" s="260" customFormat="1" x14ac:dyDescent="0.3">
      <c r="B20" s="269" t="s">
        <v>328</v>
      </c>
      <c r="C20" s="260" t="s">
        <v>329</v>
      </c>
      <c r="D20" s="267" t="s">
        <v>88</v>
      </c>
      <c r="E20" s="267">
        <v>5</v>
      </c>
      <c r="F20" s="530"/>
      <c r="G20" s="530">
        <f>F20*E20</f>
        <v>0</v>
      </c>
    </row>
    <row r="21" spans="2:9" s="260" customFormat="1" x14ac:dyDescent="0.3">
      <c r="B21" s="269"/>
      <c r="D21" s="267"/>
      <c r="E21" s="267"/>
      <c r="F21" s="530"/>
      <c r="G21" s="530"/>
    </row>
    <row r="22" spans="2:9" s="260" customFormat="1" x14ac:dyDescent="0.3">
      <c r="B22" s="269"/>
      <c r="C22" s="540" t="s">
        <v>330</v>
      </c>
      <c r="D22" s="267"/>
      <c r="E22" s="267"/>
      <c r="F22" s="530"/>
      <c r="G22" s="530"/>
    </row>
    <row r="23" spans="2:9" s="260" customFormat="1" ht="15.75" customHeight="1" x14ac:dyDescent="0.3">
      <c r="B23" s="269"/>
      <c r="D23" s="267"/>
      <c r="E23" s="267"/>
      <c r="F23" s="530"/>
      <c r="G23" s="530"/>
    </row>
    <row r="24" spans="2:9" s="260" customFormat="1" ht="42" x14ac:dyDescent="0.3">
      <c r="B24" s="269"/>
      <c r="C24" s="541" t="s">
        <v>331</v>
      </c>
      <c r="D24" s="267"/>
      <c r="E24" s="267"/>
      <c r="F24" s="530"/>
      <c r="G24" s="530"/>
    </row>
    <row r="25" spans="2:9" s="260" customFormat="1" x14ac:dyDescent="0.3">
      <c r="B25" s="269"/>
      <c r="D25" s="267"/>
      <c r="E25" s="267"/>
      <c r="F25" s="530"/>
      <c r="G25" s="530"/>
    </row>
    <row r="26" spans="2:9" s="260" customFormat="1" x14ac:dyDescent="0.3">
      <c r="B26" s="269" t="s">
        <v>332</v>
      </c>
      <c r="C26" s="260" t="s">
        <v>333</v>
      </c>
      <c r="D26" s="267" t="s">
        <v>88</v>
      </c>
      <c r="E26" s="267">
        <v>2</v>
      </c>
      <c r="F26" s="530"/>
      <c r="G26" s="530">
        <f>F26*E26</f>
        <v>0</v>
      </c>
    </row>
    <row r="27" spans="2:9" s="260" customFormat="1" x14ac:dyDescent="0.3">
      <c r="B27" s="269"/>
      <c r="D27" s="267"/>
      <c r="E27" s="267"/>
      <c r="F27" s="530"/>
      <c r="G27" s="530"/>
    </row>
    <row r="28" spans="2:9" s="210" customFormat="1" ht="15.4" customHeight="1" x14ac:dyDescent="0.3">
      <c r="B28" s="536"/>
      <c r="C28" s="272" t="s">
        <v>334</v>
      </c>
      <c r="D28" s="536"/>
      <c r="E28" s="543"/>
      <c r="F28" s="530"/>
      <c r="G28" s="549">
        <f>E28*F28</f>
        <v>0</v>
      </c>
      <c r="I28" s="523"/>
    </row>
    <row r="29" spans="2:9" s="210" customFormat="1" ht="15.4" customHeight="1" x14ac:dyDescent="0.3">
      <c r="B29" s="536"/>
      <c r="C29" s="272"/>
      <c r="D29" s="536"/>
      <c r="E29" s="543"/>
      <c r="F29" s="530"/>
      <c r="G29" s="549"/>
      <c r="I29" s="523"/>
    </row>
    <row r="30" spans="2:9" s="260" customFormat="1" ht="56" x14ac:dyDescent="0.3">
      <c r="B30" s="269" t="s">
        <v>335</v>
      </c>
      <c r="C30" s="260" t="s">
        <v>336</v>
      </c>
      <c r="D30" s="267" t="s">
        <v>232</v>
      </c>
      <c r="E30" s="267">
        <f>35*30</f>
        <v>1050</v>
      </c>
      <c r="F30" s="530"/>
      <c r="G30" s="530">
        <f>E30*F30</f>
        <v>0</v>
      </c>
    </row>
    <row r="31" spans="2:9" s="260" customFormat="1" x14ac:dyDescent="0.3">
      <c r="B31" s="269"/>
      <c r="D31" s="267"/>
      <c r="E31" s="267"/>
      <c r="F31" s="530"/>
      <c r="G31" s="530">
        <f>E31*F31</f>
        <v>0</v>
      </c>
    </row>
    <row r="32" spans="2:9" ht="28" x14ac:dyDescent="0.3">
      <c r="B32" s="269" t="s">
        <v>337</v>
      </c>
      <c r="C32" s="260" t="s">
        <v>338</v>
      </c>
      <c r="D32" s="267" t="s">
        <v>232</v>
      </c>
      <c r="E32" s="267">
        <v>599</v>
      </c>
      <c r="F32" s="530"/>
      <c r="G32" s="530">
        <f>E32*F32</f>
        <v>0</v>
      </c>
    </row>
    <row r="33" spans="2:8" x14ac:dyDescent="0.3">
      <c r="B33" s="269"/>
      <c r="D33" s="267"/>
      <c r="E33" s="524"/>
      <c r="F33" s="546"/>
      <c r="G33" s="530"/>
    </row>
    <row r="34" spans="2:8" x14ac:dyDescent="0.3">
      <c r="B34" s="269"/>
      <c r="C34" s="540" t="s">
        <v>339</v>
      </c>
      <c r="D34" s="267"/>
      <c r="E34" s="267"/>
      <c r="F34" s="530"/>
      <c r="G34" s="530"/>
    </row>
    <row r="35" spans="2:8" x14ac:dyDescent="0.3">
      <c r="B35" s="269"/>
      <c r="C35" s="540"/>
      <c r="D35" s="267"/>
      <c r="E35" s="267"/>
      <c r="F35" s="530"/>
      <c r="G35" s="530"/>
    </row>
    <row r="36" spans="2:8" x14ac:dyDescent="0.3">
      <c r="B36" s="269"/>
      <c r="C36" s="540" t="s">
        <v>340</v>
      </c>
      <c r="D36" s="267"/>
      <c r="E36" s="267"/>
      <c r="F36" s="530"/>
      <c r="G36" s="530"/>
    </row>
    <row r="37" spans="2:8" x14ac:dyDescent="0.3">
      <c r="B37" s="269"/>
      <c r="C37" s="540"/>
      <c r="D37" s="267"/>
      <c r="E37" s="267"/>
      <c r="F37" s="530"/>
      <c r="G37" s="530"/>
    </row>
    <row r="38" spans="2:8" s="274" customFormat="1" ht="28" x14ac:dyDescent="0.3">
      <c r="B38" s="269" t="s">
        <v>341</v>
      </c>
      <c r="C38" s="260" t="s">
        <v>342</v>
      </c>
      <c r="D38" s="537" t="s">
        <v>232</v>
      </c>
      <c r="E38" s="544">
        <f>(20*5.4)+(10*5.4)</f>
        <v>162</v>
      </c>
      <c r="F38" s="547"/>
      <c r="G38" s="549">
        <f>E38*F38</f>
        <v>0</v>
      </c>
      <c r="H38" s="525"/>
    </row>
    <row r="39" spans="2:8" s="274" customFormat="1" x14ac:dyDescent="0.3">
      <c r="B39" s="269"/>
      <c r="C39" s="260"/>
      <c r="D39" s="537"/>
      <c r="E39" s="544"/>
      <c r="F39" s="547"/>
      <c r="G39" s="549"/>
      <c r="H39" s="525"/>
    </row>
    <row r="40" spans="2:8" s="274" customFormat="1" x14ac:dyDescent="0.3">
      <c r="B40" s="537"/>
      <c r="C40" s="540" t="s">
        <v>343</v>
      </c>
      <c r="D40" s="537"/>
      <c r="E40" s="545"/>
      <c r="F40" s="547"/>
      <c r="G40" s="549">
        <f>E40*F40</f>
        <v>0</v>
      </c>
      <c r="H40" s="525"/>
    </row>
    <row r="41" spans="2:8" s="274" customFormat="1" x14ac:dyDescent="0.3">
      <c r="B41" s="537"/>
      <c r="C41" s="540"/>
      <c r="D41" s="537"/>
      <c r="E41" s="545"/>
      <c r="F41" s="547"/>
      <c r="G41" s="549"/>
      <c r="H41" s="525"/>
    </row>
    <row r="42" spans="2:8" ht="42" x14ac:dyDescent="0.3">
      <c r="B42" s="269" t="s">
        <v>344</v>
      </c>
      <c r="C42" s="260" t="s">
        <v>345</v>
      </c>
      <c r="D42" s="267" t="s">
        <v>346</v>
      </c>
      <c r="E42" s="267">
        <f>(12*2)+24+(32*2)</f>
        <v>112</v>
      </c>
      <c r="F42" s="530"/>
      <c r="G42" s="530">
        <f>E42*F42</f>
        <v>0</v>
      </c>
    </row>
    <row r="43" spans="2:8" s="274" customFormat="1" x14ac:dyDescent="0.25">
      <c r="B43" s="538"/>
      <c r="C43" s="85"/>
      <c r="D43" s="538"/>
      <c r="E43" s="538"/>
      <c r="F43" s="538"/>
      <c r="G43" s="538"/>
      <c r="H43" s="525"/>
    </row>
    <row r="44" spans="2:8" x14ac:dyDescent="0.3">
      <c r="B44" s="269"/>
      <c r="C44" s="540" t="s">
        <v>347</v>
      </c>
      <c r="D44" s="267"/>
      <c r="E44" s="267"/>
      <c r="F44" s="530"/>
      <c r="G44" s="530"/>
    </row>
    <row r="45" spans="2:8" x14ac:dyDescent="0.3">
      <c r="B45" s="269"/>
      <c r="D45" s="267"/>
      <c r="E45" s="267"/>
      <c r="F45" s="530"/>
      <c r="G45" s="530"/>
    </row>
    <row r="46" spans="2:8" ht="56" x14ac:dyDescent="0.3">
      <c r="B46" s="269" t="s">
        <v>348</v>
      </c>
      <c r="C46" s="260" t="s">
        <v>349</v>
      </c>
      <c r="D46" s="267" t="s">
        <v>232</v>
      </c>
      <c r="E46" s="267">
        <v>35</v>
      </c>
      <c r="F46" s="530"/>
      <c r="G46" s="530">
        <f>F46*E46</f>
        <v>0</v>
      </c>
    </row>
    <row r="47" spans="2:8" x14ac:dyDescent="0.3">
      <c r="B47" s="269"/>
      <c r="D47" s="267"/>
      <c r="E47" s="267"/>
      <c r="F47" s="530"/>
      <c r="G47" s="530"/>
    </row>
    <row r="48" spans="2:8" x14ac:dyDescent="0.3">
      <c r="B48" s="269"/>
      <c r="C48" s="540" t="s">
        <v>350</v>
      </c>
      <c r="D48" s="267"/>
      <c r="E48" s="267"/>
      <c r="F48" s="530"/>
      <c r="G48" s="530"/>
    </row>
    <row r="49" spans="2:7" x14ac:dyDescent="0.3">
      <c r="B49" s="269"/>
      <c r="C49" s="540"/>
      <c r="D49" s="267"/>
      <c r="E49" s="267"/>
      <c r="F49" s="530"/>
      <c r="G49" s="530"/>
    </row>
    <row r="50" spans="2:7" ht="56" x14ac:dyDescent="0.3">
      <c r="B50" s="269" t="s">
        <v>351</v>
      </c>
      <c r="C50" s="260" t="s">
        <v>352</v>
      </c>
      <c r="D50" s="267" t="s">
        <v>346</v>
      </c>
      <c r="E50" s="267">
        <f>(30+35)*2</f>
        <v>130</v>
      </c>
      <c r="F50" s="530"/>
      <c r="G50" s="530">
        <f>F50*E50</f>
        <v>0</v>
      </c>
    </row>
    <row r="51" spans="2:7" x14ac:dyDescent="0.3">
      <c r="B51" s="269"/>
      <c r="D51" s="267"/>
      <c r="E51" s="267"/>
      <c r="F51" s="530"/>
      <c r="G51" s="530"/>
    </row>
    <row r="52" spans="2:7" x14ac:dyDescent="0.3">
      <c r="B52" s="269"/>
      <c r="C52" s="540" t="s">
        <v>353</v>
      </c>
      <c r="D52" s="267"/>
      <c r="E52" s="267"/>
      <c r="F52" s="530"/>
      <c r="G52" s="530"/>
    </row>
    <row r="53" spans="2:7" x14ac:dyDescent="0.3">
      <c r="B53" s="269"/>
      <c r="D53" s="267"/>
      <c r="E53" s="267"/>
      <c r="F53" s="530"/>
      <c r="G53" s="530"/>
    </row>
    <row r="54" spans="2:7" ht="42" x14ac:dyDescent="0.3">
      <c r="B54" s="269"/>
      <c r="C54" s="542" t="s">
        <v>354</v>
      </c>
      <c r="D54" s="267"/>
      <c r="E54" s="267"/>
      <c r="F54" s="530"/>
      <c r="G54" s="530"/>
    </row>
    <row r="55" spans="2:7" x14ac:dyDescent="0.3">
      <c r="B55" s="269"/>
      <c r="D55" s="267"/>
      <c r="E55" s="267"/>
      <c r="F55" s="530"/>
      <c r="G55" s="530"/>
    </row>
    <row r="56" spans="2:7" x14ac:dyDescent="0.3">
      <c r="B56" s="269" t="s">
        <v>355</v>
      </c>
      <c r="C56" s="542" t="s">
        <v>356</v>
      </c>
      <c r="D56" s="267" t="s">
        <v>88</v>
      </c>
      <c r="E56" s="267">
        <v>1</v>
      </c>
      <c r="F56" s="530"/>
      <c r="G56" s="530">
        <f>F56*E56</f>
        <v>0</v>
      </c>
    </row>
    <row r="57" spans="2:7" ht="14.5" thickBot="1" x14ac:dyDescent="0.35">
      <c r="B57" s="345"/>
      <c r="D57" s="344"/>
      <c r="E57" s="344"/>
      <c r="F57" s="548"/>
      <c r="G57" s="548"/>
    </row>
    <row r="58" spans="2:7" ht="14.5" thickBot="1" x14ac:dyDescent="0.35">
      <c r="B58" s="970" t="s">
        <v>92</v>
      </c>
      <c r="C58" s="971"/>
      <c r="D58" s="971"/>
      <c r="E58" s="971"/>
      <c r="F58" s="973"/>
      <c r="G58" s="532">
        <f>SUM(G10:G57)</f>
        <v>0</v>
      </c>
    </row>
    <row r="59" spans="2:7" x14ac:dyDescent="0.3">
      <c r="B59" s="275"/>
      <c r="C59" s="533"/>
      <c r="D59" s="533"/>
      <c r="E59" s="533"/>
      <c r="F59" s="276"/>
      <c r="G59" s="534"/>
    </row>
    <row r="60" spans="2:7" ht="14.5" thickBot="1" x14ac:dyDescent="0.35">
      <c r="B60" s="264"/>
      <c r="F60" s="520"/>
      <c r="G60" s="531"/>
    </row>
    <row r="61" spans="2:7" x14ac:dyDescent="0.3">
      <c r="B61" s="277"/>
      <c r="C61" s="278"/>
      <c r="D61" s="279"/>
      <c r="E61" s="280"/>
      <c r="F61" s="527"/>
      <c r="G61" s="535"/>
    </row>
    <row r="62" spans="2:7" x14ac:dyDescent="0.3">
      <c r="B62" s="264"/>
      <c r="C62" s="265" t="s">
        <v>172</v>
      </c>
      <c r="E62" s="267"/>
      <c r="F62" s="521"/>
      <c r="G62" s="530"/>
    </row>
    <row r="63" spans="2:7" x14ac:dyDescent="0.3">
      <c r="B63" s="264"/>
      <c r="C63" s="269"/>
      <c r="E63" s="267"/>
      <c r="F63" s="520"/>
      <c r="G63" s="530"/>
    </row>
    <row r="64" spans="2:7" x14ac:dyDescent="0.3">
      <c r="B64" s="264"/>
      <c r="C64" s="269" t="s">
        <v>357</v>
      </c>
      <c r="E64" s="267"/>
      <c r="F64" s="520"/>
      <c r="G64" s="530">
        <f>G58</f>
        <v>0</v>
      </c>
    </row>
    <row r="65" spans="2:7" x14ac:dyDescent="0.3">
      <c r="B65" s="264"/>
      <c r="C65" s="269"/>
      <c r="E65" s="267"/>
      <c r="F65" s="520"/>
      <c r="G65" s="530"/>
    </row>
    <row r="66" spans="2:7" x14ac:dyDescent="0.3">
      <c r="B66" s="264"/>
      <c r="C66" s="269"/>
      <c r="E66" s="267"/>
      <c r="F66" s="520"/>
      <c r="G66" s="530"/>
    </row>
    <row r="67" spans="2:7" x14ac:dyDescent="0.3">
      <c r="B67" s="264"/>
      <c r="C67" s="269"/>
      <c r="E67" s="267"/>
      <c r="F67" s="520"/>
      <c r="G67" s="530"/>
    </row>
    <row r="68" spans="2:7" x14ac:dyDescent="0.3">
      <c r="B68" s="264"/>
      <c r="C68" s="269"/>
      <c r="E68" s="267"/>
      <c r="F68" s="520"/>
      <c r="G68" s="530"/>
    </row>
    <row r="69" spans="2:7" x14ac:dyDescent="0.3">
      <c r="B69" s="264"/>
      <c r="C69" s="269"/>
      <c r="E69" s="267"/>
      <c r="F69" s="520"/>
      <c r="G69" s="530"/>
    </row>
    <row r="70" spans="2:7" x14ac:dyDescent="0.3">
      <c r="B70" s="264"/>
      <c r="C70" s="269"/>
      <c r="E70" s="267"/>
      <c r="F70" s="520"/>
      <c r="G70" s="530"/>
    </row>
    <row r="71" spans="2:7" x14ac:dyDescent="0.3">
      <c r="B71" s="264"/>
      <c r="C71" s="269"/>
      <c r="E71" s="267"/>
      <c r="F71" s="520"/>
      <c r="G71" s="530"/>
    </row>
    <row r="72" spans="2:7" x14ac:dyDescent="0.3">
      <c r="B72" s="264"/>
      <c r="C72" s="269"/>
      <c r="E72" s="267"/>
      <c r="F72" s="520"/>
      <c r="G72" s="530"/>
    </row>
    <row r="73" spans="2:7" x14ac:dyDescent="0.3">
      <c r="B73" s="264"/>
      <c r="C73" s="269"/>
      <c r="E73" s="267"/>
      <c r="F73" s="520"/>
      <c r="G73" s="530"/>
    </row>
    <row r="74" spans="2:7" x14ac:dyDescent="0.3">
      <c r="B74" s="264"/>
      <c r="C74" s="269"/>
      <c r="E74" s="267"/>
      <c r="F74" s="520"/>
      <c r="G74" s="530"/>
    </row>
    <row r="75" spans="2:7" x14ac:dyDescent="0.3">
      <c r="B75" s="264"/>
      <c r="C75" s="269"/>
      <c r="E75" s="267"/>
      <c r="F75" s="520"/>
      <c r="G75" s="530"/>
    </row>
    <row r="76" spans="2:7" x14ac:dyDescent="0.3">
      <c r="B76" s="264"/>
      <c r="C76" s="269"/>
      <c r="E76" s="267"/>
      <c r="F76" s="520"/>
      <c r="G76" s="530"/>
    </row>
    <row r="77" spans="2:7" x14ac:dyDescent="0.3">
      <c r="B77" s="264"/>
      <c r="C77" s="269"/>
      <c r="E77" s="267"/>
      <c r="F77" s="520"/>
      <c r="G77" s="530"/>
    </row>
    <row r="78" spans="2:7" x14ac:dyDescent="0.3">
      <c r="B78" s="264"/>
      <c r="C78" s="269"/>
      <c r="E78" s="267"/>
      <c r="F78" s="520"/>
      <c r="G78" s="530"/>
    </row>
    <row r="79" spans="2:7" x14ac:dyDescent="0.3">
      <c r="B79" s="264"/>
      <c r="C79" s="269"/>
      <c r="E79" s="267"/>
      <c r="F79" s="520"/>
      <c r="G79" s="530"/>
    </row>
    <row r="80" spans="2:7" x14ac:dyDescent="0.3">
      <c r="B80" s="264"/>
      <c r="C80" s="269"/>
      <c r="E80" s="267"/>
      <c r="F80" s="520"/>
      <c r="G80" s="530"/>
    </row>
    <row r="81" spans="2:7" x14ac:dyDescent="0.3">
      <c r="B81" s="264"/>
      <c r="C81" s="269"/>
      <c r="E81" s="267"/>
      <c r="F81" s="520"/>
      <c r="G81" s="530"/>
    </row>
    <row r="82" spans="2:7" x14ac:dyDescent="0.3">
      <c r="B82" s="264"/>
      <c r="C82" s="269"/>
      <c r="E82" s="267"/>
      <c r="F82" s="520"/>
      <c r="G82" s="530"/>
    </row>
    <row r="83" spans="2:7" ht="14.5" thickBot="1" x14ac:dyDescent="0.35">
      <c r="B83" s="264"/>
      <c r="C83" s="269"/>
      <c r="E83" s="267"/>
      <c r="F83" s="520"/>
      <c r="G83" s="530"/>
    </row>
    <row r="84" spans="2:7" ht="16.5" customHeight="1" thickBot="1" x14ac:dyDescent="0.35">
      <c r="B84" s="970" t="s">
        <v>177</v>
      </c>
      <c r="C84" s="971"/>
      <c r="D84" s="971"/>
      <c r="E84" s="971"/>
      <c r="F84" s="972"/>
      <c r="G84" s="532">
        <f>SUM(G64:G83)</f>
        <v>0</v>
      </c>
    </row>
    <row r="85" spans="2:7" x14ac:dyDescent="0.3">
      <c r="F85" s="526"/>
      <c r="G85" s="520"/>
    </row>
    <row r="86" spans="2:7" x14ac:dyDescent="0.3">
      <c r="G86" s="268"/>
    </row>
    <row r="87" spans="2:7" x14ac:dyDescent="0.3">
      <c r="G87" s="268"/>
    </row>
    <row r="88" spans="2:7" x14ac:dyDescent="0.3">
      <c r="G88" s="268"/>
    </row>
    <row r="89" spans="2:7" x14ac:dyDescent="0.3">
      <c r="G89" s="268"/>
    </row>
    <row r="90" spans="2:7" x14ac:dyDescent="0.3">
      <c r="G90" s="268"/>
    </row>
    <row r="91" spans="2:7" x14ac:dyDescent="0.3">
      <c r="G91" s="268"/>
    </row>
    <row r="92" spans="2:7" x14ac:dyDescent="0.3">
      <c r="G92" s="268"/>
    </row>
    <row r="93" spans="2:7" x14ac:dyDescent="0.3">
      <c r="G93" s="268"/>
    </row>
    <row r="94" spans="2:7" x14ac:dyDescent="0.3">
      <c r="G94" s="268"/>
    </row>
    <row r="95" spans="2:7" x14ac:dyDescent="0.3">
      <c r="G95" s="268"/>
    </row>
    <row r="96" spans="2:7" x14ac:dyDescent="0.3">
      <c r="G96" s="268"/>
    </row>
    <row r="97" spans="6:7" x14ac:dyDescent="0.3">
      <c r="G97" s="268"/>
    </row>
    <row r="98" spans="6:7" x14ac:dyDescent="0.3">
      <c r="F98" s="268"/>
      <c r="G98" s="268"/>
    </row>
    <row r="99" spans="6:7" x14ac:dyDescent="0.3">
      <c r="F99" s="268"/>
      <c r="G99" s="268"/>
    </row>
    <row r="100" spans="6:7" x14ac:dyDescent="0.3">
      <c r="F100" s="268"/>
      <c r="G100" s="268"/>
    </row>
    <row r="101" spans="6:7" x14ac:dyDescent="0.3">
      <c r="F101" s="268"/>
      <c r="G101" s="268"/>
    </row>
    <row r="102" spans="6:7" x14ac:dyDescent="0.3">
      <c r="F102" s="268"/>
      <c r="G102" s="268"/>
    </row>
    <row r="103" spans="6:7" x14ac:dyDescent="0.3">
      <c r="F103" s="268"/>
      <c r="G103" s="268"/>
    </row>
    <row r="104" spans="6:7" x14ac:dyDescent="0.3">
      <c r="F104" s="268"/>
      <c r="G104" s="268"/>
    </row>
    <row r="105" spans="6:7" x14ac:dyDescent="0.3">
      <c r="F105" s="268"/>
      <c r="G105" s="268"/>
    </row>
    <row r="106" spans="6:7" x14ac:dyDescent="0.3">
      <c r="F106" s="268"/>
      <c r="G106" s="268"/>
    </row>
    <row r="107" spans="6:7" x14ac:dyDescent="0.3">
      <c r="F107" s="268"/>
      <c r="G107" s="268"/>
    </row>
    <row r="108" spans="6:7" x14ac:dyDescent="0.3">
      <c r="F108" s="268"/>
      <c r="G108" s="268"/>
    </row>
    <row r="109" spans="6:7" x14ac:dyDescent="0.3">
      <c r="F109" s="268"/>
      <c r="G109" s="268"/>
    </row>
    <row r="110" spans="6:7" x14ac:dyDescent="0.3">
      <c r="F110" s="268"/>
      <c r="G110" s="268"/>
    </row>
    <row r="111" spans="6:7" x14ac:dyDescent="0.3">
      <c r="F111" s="268"/>
      <c r="G111" s="268"/>
    </row>
    <row r="112" spans="6:7" x14ac:dyDescent="0.3">
      <c r="F112" s="268"/>
      <c r="G112" s="268"/>
    </row>
    <row r="113" spans="6:7" x14ac:dyDescent="0.3">
      <c r="F113" s="268"/>
      <c r="G113" s="268"/>
    </row>
    <row r="114" spans="6:7" x14ac:dyDescent="0.3">
      <c r="F114" s="268"/>
      <c r="G114" s="268"/>
    </row>
    <row r="115" spans="6:7" x14ac:dyDescent="0.3">
      <c r="F115" s="268"/>
      <c r="G115" s="268"/>
    </row>
    <row r="116" spans="6:7" x14ac:dyDescent="0.3">
      <c r="G116" s="268"/>
    </row>
    <row r="117" spans="6:7" x14ac:dyDescent="0.3">
      <c r="G117" s="268"/>
    </row>
    <row r="118" spans="6:7" x14ac:dyDescent="0.3">
      <c r="G118" s="268"/>
    </row>
    <row r="119" spans="6:7" x14ac:dyDescent="0.3">
      <c r="G119" s="268"/>
    </row>
    <row r="120" spans="6:7" x14ac:dyDescent="0.3">
      <c r="G120" s="268"/>
    </row>
    <row r="121" spans="6:7" x14ac:dyDescent="0.3">
      <c r="G121" s="268"/>
    </row>
    <row r="122" spans="6:7" x14ac:dyDescent="0.3">
      <c r="G122" s="268"/>
    </row>
    <row r="123" spans="6:7" x14ac:dyDescent="0.3">
      <c r="G123" s="268"/>
    </row>
    <row r="124" spans="6:7" x14ac:dyDescent="0.3">
      <c r="G124" s="268"/>
    </row>
    <row r="125" spans="6:7" x14ac:dyDescent="0.3">
      <c r="G125" s="268"/>
    </row>
    <row r="126" spans="6:7" x14ac:dyDescent="0.3">
      <c r="F126" s="268"/>
      <c r="G126" s="268"/>
    </row>
    <row r="127" spans="6:7" x14ac:dyDescent="0.3">
      <c r="F127" s="268"/>
      <c r="G127" s="268"/>
    </row>
    <row r="128" spans="6:7" x14ac:dyDescent="0.3">
      <c r="F128" s="268"/>
      <c r="G128" s="268"/>
    </row>
    <row r="129" spans="6:7" x14ac:dyDescent="0.3">
      <c r="F129" s="268"/>
      <c r="G129" s="268"/>
    </row>
    <row r="130" spans="6:7" x14ac:dyDescent="0.3">
      <c r="F130" s="268"/>
      <c r="G130" s="268"/>
    </row>
    <row r="131" spans="6:7" x14ac:dyDescent="0.3">
      <c r="F131" s="268"/>
      <c r="G131" s="268"/>
    </row>
    <row r="132" spans="6:7" x14ac:dyDescent="0.3">
      <c r="F132" s="268"/>
      <c r="G132" s="268"/>
    </row>
    <row r="133" spans="6:7" x14ac:dyDescent="0.3">
      <c r="F133" s="268"/>
      <c r="G133" s="268"/>
    </row>
    <row r="134" spans="6:7" x14ac:dyDescent="0.3">
      <c r="F134" s="268"/>
      <c r="G134" s="268"/>
    </row>
    <row r="135" spans="6:7" x14ac:dyDescent="0.3">
      <c r="F135" s="268"/>
      <c r="G135" s="268"/>
    </row>
    <row r="136" spans="6:7" x14ac:dyDescent="0.3">
      <c r="F136" s="268"/>
      <c r="G136" s="268"/>
    </row>
    <row r="137" spans="6:7" x14ac:dyDescent="0.3">
      <c r="F137" s="268"/>
      <c r="G137" s="268"/>
    </row>
    <row r="138" spans="6:7" x14ac:dyDescent="0.3">
      <c r="F138" s="268"/>
      <c r="G138" s="268"/>
    </row>
    <row r="139" spans="6:7" x14ac:dyDescent="0.3">
      <c r="F139" s="268"/>
      <c r="G139" s="268"/>
    </row>
    <row r="140" spans="6:7" x14ac:dyDescent="0.3">
      <c r="F140" s="268"/>
      <c r="G140" s="268"/>
    </row>
    <row r="141" spans="6:7" x14ac:dyDescent="0.3">
      <c r="F141" s="268"/>
      <c r="G141" s="268"/>
    </row>
    <row r="142" spans="6:7" x14ac:dyDescent="0.3">
      <c r="F142" s="268"/>
      <c r="G142" s="268"/>
    </row>
    <row r="143" spans="6:7" x14ac:dyDescent="0.3">
      <c r="F143" s="268"/>
      <c r="G143" s="268"/>
    </row>
    <row r="144" spans="6:7" x14ac:dyDescent="0.3">
      <c r="F144" s="268"/>
      <c r="G144" s="268"/>
    </row>
    <row r="145" spans="6:7" x14ac:dyDescent="0.3">
      <c r="F145" s="268"/>
      <c r="G145" s="268"/>
    </row>
    <row r="146" spans="6:7" x14ac:dyDescent="0.3">
      <c r="F146" s="268"/>
      <c r="G146" s="268"/>
    </row>
    <row r="147" spans="6:7" x14ac:dyDescent="0.3">
      <c r="F147" s="268"/>
      <c r="G147" s="268"/>
    </row>
    <row r="148" spans="6:7" x14ac:dyDescent="0.3">
      <c r="F148" s="268"/>
      <c r="G148" s="268"/>
    </row>
    <row r="149" spans="6:7" x14ac:dyDescent="0.3">
      <c r="F149" s="268"/>
      <c r="G149" s="268"/>
    </row>
    <row r="150" spans="6:7" x14ac:dyDescent="0.3">
      <c r="F150" s="268"/>
      <c r="G150" s="268"/>
    </row>
    <row r="151" spans="6:7" x14ac:dyDescent="0.3">
      <c r="F151" s="268"/>
      <c r="G151" s="268"/>
    </row>
    <row r="152" spans="6:7" x14ac:dyDescent="0.3">
      <c r="F152" s="268"/>
      <c r="G152" s="268"/>
    </row>
    <row r="153" spans="6:7" x14ac:dyDescent="0.3">
      <c r="F153" s="268"/>
      <c r="G153" s="268"/>
    </row>
    <row r="154" spans="6:7" x14ac:dyDescent="0.3">
      <c r="F154" s="268"/>
      <c r="G154" s="268"/>
    </row>
    <row r="155" spans="6:7" x14ac:dyDescent="0.3">
      <c r="F155" s="268"/>
      <c r="G155" s="268"/>
    </row>
    <row r="156" spans="6:7" x14ac:dyDescent="0.3">
      <c r="F156" s="268"/>
      <c r="G156" s="268"/>
    </row>
    <row r="157" spans="6:7" x14ac:dyDescent="0.3">
      <c r="F157" s="268"/>
      <c r="G157" s="268"/>
    </row>
    <row r="158" spans="6:7" x14ac:dyDescent="0.3">
      <c r="F158" s="268"/>
      <c r="G158" s="268"/>
    </row>
    <row r="159" spans="6:7" x14ac:dyDescent="0.3">
      <c r="F159" s="268"/>
      <c r="G159" s="268"/>
    </row>
    <row r="160" spans="6:7" x14ac:dyDescent="0.3">
      <c r="F160" s="268"/>
      <c r="G160" s="268"/>
    </row>
    <row r="161" spans="6:7" x14ac:dyDescent="0.3">
      <c r="F161" s="268"/>
      <c r="G161" s="268"/>
    </row>
    <row r="162" spans="6:7" x14ac:dyDescent="0.3">
      <c r="F162" s="268"/>
      <c r="G162" s="268"/>
    </row>
    <row r="163" spans="6:7" x14ac:dyDescent="0.3">
      <c r="F163" s="268"/>
      <c r="G163" s="268"/>
    </row>
    <row r="164" spans="6:7" x14ac:dyDescent="0.3">
      <c r="F164" s="268"/>
      <c r="G164" s="268"/>
    </row>
    <row r="165" spans="6:7" x14ac:dyDescent="0.3">
      <c r="F165" s="268"/>
      <c r="G165" s="268"/>
    </row>
    <row r="166" spans="6:7" x14ac:dyDescent="0.3">
      <c r="F166" s="268"/>
      <c r="G166" s="268"/>
    </row>
    <row r="167" spans="6:7" x14ac:dyDescent="0.3">
      <c r="F167" s="268"/>
      <c r="G167" s="268"/>
    </row>
    <row r="168" spans="6:7" x14ac:dyDescent="0.3">
      <c r="F168" s="268"/>
      <c r="G168" s="268"/>
    </row>
    <row r="169" spans="6:7" x14ac:dyDescent="0.3">
      <c r="F169" s="268"/>
      <c r="G169" s="268"/>
    </row>
    <row r="170" spans="6:7" x14ac:dyDescent="0.3">
      <c r="F170" s="268"/>
      <c r="G170" s="268"/>
    </row>
    <row r="171" spans="6:7" x14ac:dyDescent="0.3">
      <c r="F171" s="268"/>
      <c r="G171" s="268"/>
    </row>
    <row r="172" spans="6:7" x14ac:dyDescent="0.3">
      <c r="F172" s="268"/>
      <c r="G172" s="268"/>
    </row>
    <row r="173" spans="6:7" x14ac:dyDescent="0.3">
      <c r="G173" s="268"/>
    </row>
    <row r="174" spans="6:7" x14ac:dyDescent="0.3">
      <c r="G174" s="268"/>
    </row>
    <row r="175" spans="6:7" x14ac:dyDescent="0.3">
      <c r="G175" s="268"/>
    </row>
  </sheetData>
  <mergeCells count="3">
    <mergeCell ref="B84:F84"/>
    <mergeCell ref="B1:G1"/>
    <mergeCell ref="B58:F58"/>
  </mergeCells>
  <pageMargins left="0.7" right="0.7" top="0.75" bottom="0.75" header="0.3" footer="0.3"/>
  <pageSetup scale="57" orientation="portrait" r:id="rId1"/>
  <rowBreaks count="1" manualBreakCount="1">
    <brk id="58"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A9171-ED46-4DD0-A4A7-B9A1CEC54002}">
  <sheetPr>
    <tabColor theme="3"/>
  </sheetPr>
  <dimension ref="A1:G810"/>
  <sheetViews>
    <sheetView showGridLines="0" view="pageBreakPreview" zoomScale="99" zoomScaleNormal="85" zoomScaleSheetLayoutView="99" workbookViewId="0">
      <selection activeCell="C182" sqref="C182"/>
    </sheetView>
  </sheetViews>
  <sheetFormatPr defaultColWidth="9.26953125" defaultRowHeight="14" x14ac:dyDescent="0.25"/>
  <cols>
    <col min="1" max="1" width="9.26953125" style="198"/>
    <col min="2" max="2" width="16" style="198" customWidth="1"/>
    <col min="3" max="3" width="56.54296875" style="467" customWidth="1"/>
    <col min="4" max="4" width="8.54296875" style="250" customWidth="1"/>
    <col min="5" max="5" width="12.54296875" style="710" customWidth="1"/>
    <col min="6" max="6" width="14.54296875" style="711" customWidth="1"/>
    <col min="7" max="7" width="15.54296875" style="712" customWidth="1"/>
    <col min="8" max="16384" width="9.26953125" style="198"/>
  </cols>
  <sheetData>
    <row r="1" spans="2:7" ht="20.25" customHeight="1" x14ac:dyDescent="0.25">
      <c r="B1" s="969" t="s">
        <v>0</v>
      </c>
      <c r="C1" s="969"/>
      <c r="D1" s="969"/>
      <c r="E1" s="969"/>
      <c r="F1" s="969"/>
      <c r="G1" s="969"/>
    </row>
    <row r="2" spans="2:7" ht="20.25" customHeight="1" x14ac:dyDescent="0.25">
      <c r="B2" s="469" t="s">
        <v>1</v>
      </c>
      <c r="C2" s="14"/>
      <c r="D2" s="64"/>
      <c r="E2" s="64"/>
      <c r="F2" s="558"/>
      <c r="G2" s="558"/>
    </row>
    <row r="3" spans="2:7" ht="20.25" customHeight="1" x14ac:dyDescent="0.25">
      <c r="B3" s="5" t="s">
        <v>316</v>
      </c>
      <c r="C3" s="559" t="s">
        <v>22</v>
      </c>
      <c r="D3" s="6"/>
      <c r="E3" s="560"/>
      <c r="F3" s="561"/>
      <c r="G3" s="562"/>
    </row>
    <row r="4" spans="2:7" ht="20.25" customHeight="1" x14ac:dyDescent="0.25">
      <c r="B4" s="469" t="s">
        <v>49</v>
      </c>
      <c r="C4" s="563" t="s">
        <v>358</v>
      </c>
      <c r="D4" s="16"/>
      <c r="E4" s="564"/>
      <c r="F4" s="561"/>
      <c r="G4" s="565"/>
    </row>
    <row r="5" spans="2:7" x14ac:dyDescent="0.25">
      <c r="B5" s="6"/>
      <c r="C5" s="559"/>
      <c r="D5" s="6"/>
      <c r="E5" s="566"/>
      <c r="F5" s="567"/>
      <c r="G5" s="567"/>
    </row>
    <row r="6" spans="2:7" s="242" customFormat="1" x14ac:dyDescent="0.3">
      <c r="B6" s="568" t="s">
        <v>50</v>
      </c>
      <c r="C6" s="569" t="s">
        <v>51</v>
      </c>
      <c r="D6" s="568" t="s">
        <v>52</v>
      </c>
      <c r="E6" s="570" t="s">
        <v>53</v>
      </c>
      <c r="F6" s="571" t="s">
        <v>54</v>
      </c>
      <c r="G6" s="571" t="s">
        <v>55</v>
      </c>
    </row>
    <row r="7" spans="2:7" s="242" customFormat="1" x14ac:dyDescent="0.3">
      <c r="B7" s="572"/>
      <c r="C7" s="573"/>
      <c r="D7" s="572"/>
      <c r="E7" s="574"/>
      <c r="F7" s="575" t="s">
        <v>56</v>
      </c>
      <c r="G7" s="575" t="s">
        <v>56</v>
      </c>
    </row>
    <row r="8" spans="2:7" x14ac:dyDescent="0.25">
      <c r="B8" s="576"/>
      <c r="C8" s="249"/>
      <c r="D8" s="576"/>
      <c r="E8" s="577"/>
      <c r="F8" s="578"/>
      <c r="G8" s="579"/>
    </row>
    <row r="9" spans="2:7" x14ac:dyDescent="0.25">
      <c r="B9" s="576"/>
      <c r="C9" s="219" t="s">
        <v>319</v>
      </c>
      <c r="D9" s="576"/>
      <c r="E9" s="577"/>
      <c r="F9" s="578"/>
      <c r="G9" s="579"/>
    </row>
    <row r="10" spans="2:7" x14ac:dyDescent="0.25">
      <c r="B10" s="576"/>
      <c r="C10" s="222"/>
      <c r="D10" s="576"/>
      <c r="E10" s="577"/>
      <c r="F10" s="579"/>
      <c r="G10" s="579"/>
    </row>
    <row r="11" spans="2:7" ht="28" x14ac:dyDescent="0.25">
      <c r="B11" s="576"/>
      <c r="C11" s="714" t="s">
        <v>359</v>
      </c>
      <c r="D11" s="576"/>
      <c r="E11" s="577"/>
      <c r="F11" s="579"/>
      <c r="G11" s="579"/>
    </row>
    <row r="12" spans="2:7" x14ac:dyDescent="0.25">
      <c r="B12" s="576"/>
      <c r="C12" s="249"/>
      <c r="D12" s="576"/>
      <c r="E12" s="577"/>
      <c r="F12" s="580"/>
      <c r="G12" s="580"/>
    </row>
    <row r="13" spans="2:7" x14ac:dyDescent="0.25">
      <c r="B13" s="158"/>
      <c r="C13" s="247" t="s">
        <v>321</v>
      </c>
      <c r="D13" s="158"/>
      <c r="E13" s="581"/>
      <c r="F13" s="270"/>
      <c r="G13" s="582"/>
    </row>
    <row r="14" spans="2:7" x14ac:dyDescent="0.25">
      <c r="B14" s="158"/>
      <c r="C14" s="153"/>
      <c r="D14" s="158"/>
      <c r="E14" s="581"/>
      <c r="F14" s="270"/>
      <c r="G14" s="582"/>
    </row>
    <row r="15" spans="2:7" x14ac:dyDescent="0.25">
      <c r="B15" s="158"/>
      <c r="C15" s="247" t="s">
        <v>322</v>
      </c>
      <c r="D15" s="158"/>
      <c r="E15" s="583"/>
      <c r="F15" s="584"/>
      <c r="G15" s="582"/>
    </row>
    <row r="16" spans="2:7" x14ac:dyDescent="0.25">
      <c r="B16" s="158"/>
      <c r="C16" s="153"/>
      <c r="D16" s="158"/>
      <c r="E16" s="583"/>
      <c r="F16" s="582"/>
      <c r="G16" s="582"/>
    </row>
    <row r="17" spans="2:7" ht="28" x14ac:dyDescent="0.25">
      <c r="B17" s="158" t="s">
        <v>323</v>
      </c>
      <c r="C17" s="153" t="s">
        <v>360</v>
      </c>
      <c r="D17" s="158" t="s">
        <v>325</v>
      </c>
      <c r="E17" s="585">
        <v>0</v>
      </c>
      <c r="F17" s="271"/>
      <c r="G17" s="271" t="s">
        <v>61</v>
      </c>
    </row>
    <row r="18" spans="2:7" x14ac:dyDescent="0.25">
      <c r="B18" s="158"/>
      <c r="C18" s="153"/>
      <c r="D18" s="158"/>
      <c r="E18" s="583"/>
      <c r="F18" s="271"/>
      <c r="G18" s="271"/>
    </row>
    <row r="19" spans="2:7" x14ac:dyDescent="0.25">
      <c r="B19" s="158"/>
      <c r="C19" s="233" t="s">
        <v>326</v>
      </c>
      <c r="D19" s="158"/>
      <c r="E19" s="583"/>
      <c r="F19" s="271"/>
      <c r="G19" s="271"/>
    </row>
    <row r="20" spans="2:7" x14ac:dyDescent="0.25">
      <c r="B20" s="158"/>
      <c r="C20" s="234"/>
      <c r="D20" s="158"/>
      <c r="E20" s="583"/>
      <c r="F20" s="271"/>
      <c r="G20" s="271"/>
    </row>
    <row r="21" spans="2:7" ht="42" x14ac:dyDescent="0.25">
      <c r="B21" s="158"/>
      <c r="C21" s="224" t="s">
        <v>361</v>
      </c>
      <c r="D21" s="158"/>
      <c r="E21" s="583"/>
      <c r="F21" s="271"/>
      <c r="G21" s="271"/>
    </row>
    <row r="22" spans="2:7" x14ac:dyDescent="0.25">
      <c r="B22" s="158"/>
      <c r="C22" s="224"/>
      <c r="D22" s="158"/>
      <c r="E22" s="583"/>
      <c r="F22" s="271"/>
      <c r="G22" s="271"/>
    </row>
    <row r="23" spans="2:7" x14ac:dyDescent="0.25">
      <c r="B23" s="158" t="s">
        <v>328</v>
      </c>
      <c r="C23" s="41" t="s">
        <v>362</v>
      </c>
      <c r="D23" s="158" t="s">
        <v>88</v>
      </c>
      <c r="E23" s="583">
        <v>0</v>
      </c>
      <c r="F23" s="271"/>
      <c r="G23" s="271" t="s">
        <v>61</v>
      </c>
    </row>
    <row r="24" spans="2:7" x14ac:dyDescent="0.25">
      <c r="B24" s="158"/>
      <c r="C24" s="234"/>
      <c r="D24" s="158"/>
      <c r="E24" s="583"/>
      <c r="F24" s="271"/>
      <c r="G24" s="271"/>
    </row>
    <row r="25" spans="2:7" x14ac:dyDescent="0.25">
      <c r="B25" s="158"/>
      <c r="C25" s="233" t="s">
        <v>330</v>
      </c>
      <c r="D25" s="158"/>
      <c r="E25" s="42"/>
      <c r="F25" s="522"/>
      <c r="G25" s="271"/>
    </row>
    <row r="26" spans="2:7" x14ac:dyDescent="0.25">
      <c r="B26" s="158"/>
      <c r="C26" s="233"/>
      <c r="D26" s="158"/>
      <c r="E26" s="42"/>
      <c r="F26" s="522"/>
      <c r="G26" s="271"/>
    </row>
    <row r="27" spans="2:7" ht="42" x14ac:dyDescent="0.25">
      <c r="B27" s="158"/>
      <c r="C27" s="224" t="s">
        <v>331</v>
      </c>
      <c r="D27" s="158"/>
      <c r="E27" s="42"/>
      <c r="F27" s="522"/>
      <c r="G27" s="271"/>
    </row>
    <row r="28" spans="2:7" x14ac:dyDescent="0.25">
      <c r="B28" s="158"/>
      <c r="C28" s="224"/>
      <c r="D28" s="158"/>
      <c r="E28" s="42"/>
      <c r="F28" s="522"/>
      <c r="G28" s="271"/>
    </row>
    <row r="29" spans="2:7" x14ac:dyDescent="0.25">
      <c r="B29" s="158" t="s">
        <v>332</v>
      </c>
      <c r="C29" s="41" t="s">
        <v>363</v>
      </c>
      <c r="D29" s="158" t="s">
        <v>88</v>
      </c>
      <c r="E29" s="42">
        <v>0</v>
      </c>
      <c r="F29" s="586"/>
      <c r="G29" s="271" t="s">
        <v>61</v>
      </c>
    </row>
    <row r="30" spans="2:7" x14ac:dyDescent="0.25">
      <c r="B30" s="158"/>
      <c r="C30" s="234"/>
      <c r="D30" s="158"/>
      <c r="E30" s="583"/>
      <c r="F30" s="271"/>
      <c r="G30" s="271"/>
    </row>
    <row r="31" spans="2:7" x14ac:dyDescent="0.25">
      <c r="B31" s="158"/>
      <c r="C31" s="247" t="s">
        <v>364</v>
      </c>
      <c r="D31" s="158"/>
      <c r="E31" s="581"/>
      <c r="F31" s="270"/>
      <c r="G31" s="582"/>
    </row>
    <row r="32" spans="2:7" x14ac:dyDescent="0.25">
      <c r="B32" s="158"/>
      <c r="C32" s="153"/>
      <c r="D32" s="158"/>
      <c r="E32" s="581"/>
      <c r="F32" s="270"/>
      <c r="G32" s="582"/>
    </row>
    <row r="33" spans="2:7" x14ac:dyDescent="0.25">
      <c r="B33" s="158"/>
      <c r="C33" s="247" t="s">
        <v>365</v>
      </c>
      <c r="D33" s="158"/>
      <c r="E33" s="581"/>
      <c r="F33" s="271"/>
      <c r="G33" s="271"/>
    </row>
    <row r="34" spans="2:7" x14ac:dyDescent="0.25">
      <c r="B34" s="28"/>
      <c r="C34" s="587"/>
      <c r="D34" s="28"/>
      <c r="E34" s="588"/>
      <c r="F34" s="589"/>
      <c r="G34" s="642"/>
    </row>
    <row r="35" spans="2:7" ht="14.5" x14ac:dyDescent="0.25">
      <c r="B35" s="28"/>
      <c r="C35" s="590" t="s">
        <v>366</v>
      </c>
      <c r="D35" s="28"/>
      <c r="E35" s="588"/>
      <c r="F35" s="589"/>
      <c r="G35" s="642"/>
    </row>
    <row r="36" spans="2:7" ht="14.5" x14ac:dyDescent="0.25">
      <c r="B36" s="28"/>
      <c r="C36" s="590"/>
      <c r="D36" s="28"/>
      <c r="E36" s="588"/>
      <c r="F36" s="589"/>
      <c r="G36" s="642"/>
    </row>
    <row r="37" spans="2:7" ht="28" x14ac:dyDescent="0.25">
      <c r="B37" s="28" t="s">
        <v>367</v>
      </c>
      <c r="C37" s="591" t="s">
        <v>368</v>
      </c>
      <c r="D37" s="158" t="s">
        <v>369</v>
      </c>
      <c r="E37" s="592">
        <v>2.5</v>
      </c>
      <c r="F37" s="589"/>
      <c r="G37" s="271">
        <f>E37*F37</f>
        <v>0</v>
      </c>
    </row>
    <row r="38" spans="2:7" x14ac:dyDescent="0.25">
      <c r="B38" s="28"/>
      <c r="C38" s="587"/>
      <c r="D38" s="28"/>
      <c r="E38" s="588"/>
      <c r="F38" s="589"/>
      <c r="G38" s="642"/>
    </row>
    <row r="39" spans="2:7" ht="14.5" x14ac:dyDescent="0.25">
      <c r="B39" s="158"/>
      <c r="C39" s="590" t="s">
        <v>370</v>
      </c>
      <c r="D39" s="158"/>
      <c r="E39" s="581"/>
      <c r="F39" s="271"/>
      <c r="G39" s="271"/>
    </row>
    <row r="40" spans="2:7" x14ac:dyDescent="0.25">
      <c r="B40" s="158"/>
      <c r="C40" s="247"/>
      <c r="D40" s="158"/>
      <c r="E40" s="581"/>
      <c r="F40" s="271"/>
      <c r="G40" s="271"/>
    </row>
    <row r="41" spans="2:7" ht="42" x14ac:dyDescent="0.25">
      <c r="B41" s="158"/>
      <c r="C41" s="593" t="s">
        <v>371</v>
      </c>
      <c r="D41" s="158"/>
      <c r="E41" s="581"/>
      <c r="F41" s="270"/>
      <c r="G41" s="582"/>
    </row>
    <row r="42" spans="2:7" x14ac:dyDescent="0.25">
      <c r="B42" s="158"/>
      <c r="C42" s="153"/>
      <c r="D42" s="158"/>
      <c r="E42" s="581"/>
      <c r="F42" s="271"/>
      <c r="G42" s="271"/>
    </row>
    <row r="43" spans="2:7" ht="17" x14ac:dyDescent="0.25">
      <c r="B43" s="158" t="s">
        <v>372</v>
      </c>
      <c r="C43" s="153" t="s">
        <v>373</v>
      </c>
      <c r="D43" s="158" t="s">
        <v>369</v>
      </c>
      <c r="E43" s="581">
        <v>5.5</v>
      </c>
      <c r="F43" s="271"/>
      <c r="G43" s="271">
        <f>F43*E43</f>
        <v>0</v>
      </c>
    </row>
    <row r="44" spans="2:7" x14ac:dyDescent="0.25">
      <c r="B44" s="158"/>
      <c r="C44" s="289"/>
      <c r="D44" s="158"/>
      <c r="E44" s="581"/>
      <c r="F44" s="271"/>
      <c r="G44" s="271"/>
    </row>
    <row r="45" spans="2:7" s="250" customFormat="1" x14ac:dyDescent="0.25">
      <c r="B45" s="158"/>
      <c r="C45" s="289" t="s">
        <v>374</v>
      </c>
      <c r="D45" s="158"/>
      <c r="E45" s="581"/>
      <c r="F45" s="270"/>
      <c r="G45" s="270"/>
    </row>
    <row r="46" spans="2:7" x14ac:dyDescent="0.25">
      <c r="B46" s="158"/>
      <c r="C46" s="153"/>
      <c r="D46" s="158"/>
      <c r="E46" s="581"/>
      <c r="F46" s="271"/>
      <c r="G46" s="271"/>
    </row>
    <row r="47" spans="2:7" ht="56" x14ac:dyDescent="0.25">
      <c r="B47" s="158" t="s">
        <v>375</v>
      </c>
      <c r="C47" s="153" t="s">
        <v>376</v>
      </c>
      <c r="D47" s="158" t="s">
        <v>138</v>
      </c>
      <c r="E47" s="594">
        <v>1</v>
      </c>
      <c r="F47" s="271"/>
      <c r="G47" s="271">
        <f>F47*E47</f>
        <v>0</v>
      </c>
    </row>
    <row r="48" spans="2:7" s="250" customFormat="1" x14ac:dyDescent="0.25">
      <c r="B48" s="158"/>
      <c r="C48" s="289" t="s">
        <v>377</v>
      </c>
      <c r="D48" s="158"/>
      <c r="E48" s="594"/>
      <c r="F48" s="270"/>
      <c r="G48" s="270"/>
    </row>
    <row r="49" spans="2:7" x14ac:dyDescent="0.25">
      <c r="B49" s="158"/>
      <c r="C49" s="153"/>
      <c r="D49" s="158"/>
      <c r="E49" s="594"/>
      <c r="F49" s="271"/>
      <c r="G49" s="271"/>
    </row>
    <row r="50" spans="2:7" ht="42" x14ac:dyDescent="0.25">
      <c r="B50" s="158" t="s">
        <v>378</v>
      </c>
      <c r="C50" s="153" t="s">
        <v>379</v>
      </c>
      <c r="D50" s="158" t="s">
        <v>60</v>
      </c>
      <c r="E50" s="594">
        <v>1</v>
      </c>
      <c r="F50" s="271"/>
      <c r="G50" s="271">
        <f>F50*E50</f>
        <v>0</v>
      </c>
    </row>
    <row r="51" spans="2:7" x14ac:dyDescent="0.25">
      <c r="B51" s="158"/>
      <c r="C51" s="153"/>
      <c r="D51" s="158"/>
      <c r="E51" s="594"/>
      <c r="F51" s="271"/>
      <c r="G51" s="271"/>
    </row>
    <row r="52" spans="2:7" s="600" customFormat="1" x14ac:dyDescent="0.3">
      <c r="B52" s="595"/>
      <c r="C52" s="596"/>
      <c r="D52" s="597"/>
      <c r="E52" s="598"/>
      <c r="F52" s="599" t="s">
        <v>92</v>
      </c>
      <c r="G52" s="715">
        <f>SUM(G8:G50)</f>
        <v>0</v>
      </c>
    </row>
    <row r="53" spans="2:7" s="600" customFormat="1" x14ac:dyDescent="0.3">
      <c r="B53" s="154"/>
      <c r="C53" s="601"/>
      <c r="D53" s="154"/>
      <c r="E53" s="602"/>
      <c r="F53" s="271"/>
      <c r="G53" s="716"/>
    </row>
    <row r="54" spans="2:7" s="600" customFormat="1" x14ac:dyDescent="0.3">
      <c r="B54" s="154"/>
      <c r="C54" s="601"/>
      <c r="D54" s="154"/>
      <c r="E54" s="602"/>
      <c r="F54" s="271"/>
      <c r="G54" s="716"/>
    </row>
    <row r="55" spans="2:7" s="250" customFormat="1" x14ac:dyDescent="0.25">
      <c r="B55" s="154"/>
      <c r="C55" s="603" t="s">
        <v>380</v>
      </c>
      <c r="D55" s="154"/>
      <c r="E55" s="602"/>
      <c r="F55" s="271"/>
      <c r="G55" s="716"/>
    </row>
    <row r="56" spans="2:7" x14ac:dyDescent="0.25">
      <c r="B56" s="154"/>
      <c r="C56" s="601"/>
      <c r="D56" s="154"/>
      <c r="E56" s="602"/>
      <c r="F56" s="271"/>
      <c r="G56" s="716"/>
    </row>
    <row r="57" spans="2:7" s="250" customFormat="1" ht="42" x14ac:dyDescent="0.25">
      <c r="B57" s="158"/>
      <c r="C57" s="224" t="s">
        <v>381</v>
      </c>
      <c r="D57" s="158"/>
      <c r="E57" s="581"/>
      <c r="F57" s="270"/>
      <c r="G57" s="270"/>
    </row>
    <row r="58" spans="2:7" s="250" customFormat="1" x14ac:dyDescent="0.25">
      <c r="B58" s="158"/>
      <c r="C58" s="41"/>
      <c r="D58" s="158"/>
      <c r="E58" s="581"/>
      <c r="F58" s="270"/>
      <c r="G58" s="270"/>
    </row>
    <row r="59" spans="2:7" s="600" customFormat="1" ht="70.5" customHeight="1" x14ac:dyDescent="0.3">
      <c r="B59" s="154" t="s">
        <v>382</v>
      </c>
      <c r="C59" s="601" t="s">
        <v>383</v>
      </c>
      <c r="D59" s="154" t="s">
        <v>219</v>
      </c>
      <c r="E59" s="602">
        <f>0.2*4*6</f>
        <v>4.8000000000000007</v>
      </c>
      <c r="F59" s="271"/>
      <c r="G59" s="716">
        <f>E59*F59</f>
        <v>0</v>
      </c>
    </row>
    <row r="60" spans="2:7" s="600" customFormat="1" x14ac:dyDescent="0.3">
      <c r="B60" s="154"/>
      <c r="C60" s="601"/>
      <c r="D60" s="154"/>
      <c r="E60" s="602"/>
      <c r="F60" s="271"/>
      <c r="G60" s="716"/>
    </row>
    <row r="61" spans="2:7" ht="42" x14ac:dyDescent="0.25">
      <c r="B61" s="158" t="s">
        <v>384</v>
      </c>
      <c r="C61" s="153" t="s">
        <v>385</v>
      </c>
      <c r="D61" s="154" t="s">
        <v>219</v>
      </c>
      <c r="E61" s="602">
        <f>0.2*6*4</f>
        <v>4.8000000000000007</v>
      </c>
      <c r="F61" s="271"/>
      <c r="G61" s="271">
        <f>F61*E61</f>
        <v>0</v>
      </c>
    </row>
    <row r="62" spans="2:7" x14ac:dyDescent="0.25">
      <c r="B62" s="158"/>
      <c r="C62" s="219"/>
      <c r="D62" s="604"/>
      <c r="E62" s="605"/>
      <c r="F62" s="271"/>
      <c r="G62" s="271"/>
    </row>
    <row r="63" spans="2:7" ht="42" x14ac:dyDescent="0.25">
      <c r="B63" s="158" t="s">
        <v>386</v>
      </c>
      <c r="C63" s="153" t="s">
        <v>387</v>
      </c>
      <c r="D63" s="154" t="s">
        <v>219</v>
      </c>
      <c r="E63" s="602">
        <f>E61</f>
        <v>4.8000000000000007</v>
      </c>
      <c r="F63" s="271"/>
      <c r="G63" s="271">
        <f>F63*E63</f>
        <v>0</v>
      </c>
    </row>
    <row r="64" spans="2:7" x14ac:dyDescent="0.25">
      <c r="B64" s="158"/>
      <c r="C64" s="153"/>
      <c r="D64" s="158"/>
      <c r="E64" s="581"/>
      <c r="F64" s="271"/>
      <c r="G64" s="271"/>
    </row>
    <row r="65" spans="2:7" s="14" customFormat="1" x14ac:dyDescent="0.25">
      <c r="B65" s="606"/>
      <c r="C65" s="607" t="s">
        <v>334</v>
      </c>
      <c r="D65" s="606"/>
      <c r="E65" s="608"/>
      <c r="F65" s="271"/>
      <c r="G65" s="271"/>
    </row>
    <row r="66" spans="2:7" s="14" customFormat="1" x14ac:dyDescent="0.25">
      <c r="B66" s="606"/>
      <c r="C66" s="607"/>
      <c r="D66" s="606"/>
      <c r="E66" s="608"/>
      <c r="F66" s="271"/>
      <c r="G66" s="271"/>
    </row>
    <row r="67" spans="2:7" s="21" customFormat="1" ht="56" x14ac:dyDescent="0.25">
      <c r="B67" s="154" t="s">
        <v>335</v>
      </c>
      <c r="C67" s="609" t="s">
        <v>336</v>
      </c>
      <c r="D67" s="154" t="s">
        <v>232</v>
      </c>
      <c r="E67" s="610">
        <v>0</v>
      </c>
      <c r="F67" s="271"/>
      <c r="G67" s="271" t="s">
        <v>61</v>
      </c>
    </row>
    <row r="68" spans="2:7" x14ac:dyDescent="0.25">
      <c r="B68" s="158"/>
      <c r="C68" s="289"/>
      <c r="D68" s="158"/>
      <c r="E68" s="581"/>
      <c r="F68" s="271"/>
      <c r="G68" s="271"/>
    </row>
    <row r="69" spans="2:7" x14ac:dyDescent="0.25">
      <c r="B69" s="158"/>
      <c r="C69" s="247" t="s">
        <v>388</v>
      </c>
      <c r="D69" s="158"/>
      <c r="E69" s="581"/>
      <c r="F69" s="271"/>
      <c r="G69" s="271"/>
    </row>
    <row r="70" spans="2:7" s="250" customFormat="1" x14ac:dyDescent="0.25">
      <c r="B70" s="158"/>
      <c r="C70" s="153"/>
      <c r="D70" s="158"/>
      <c r="E70" s="581"/>
      <c r="F70" s="270"/>
      <c r="G70" s="270"/>
    </row>
    <row r="71" spans="2:7" s="600" customFormat="1" x14ac:dyDescent="0.3">
      <c r="B71" s="611"/>
      <c r="C71" s="612" t="s">
        <v>389</v>
      </c>
      <c r="D71" s="154"/>
      <c r="E71" s="613"/>
      <c r="F71" s="614"/>
      <c r="G71" s="717"/>
    </row>
    <row r="72" spans="2:7" s="600" customFormat="1" x14ac:dyDescent="0.3">
      <c r="B72" s="611"/>
      <c r="C72" s="615"/>
      <c r="D72" s="154"/>
      <c r="E72" s="613"/>
      <c r="F72" s="614"/>
      <c r="G72" s="717"/>
    </row>
    <row r="73" spans="2:7" s="600" customFormat="1" ht="14.5" x14ac:dyDescent="0.3">
      <c r="B73" s="611"/>
      <c r="C73" s="616" t="s">
        <v>390</v>
      </c>
      <c r="D73" s="154"/>
      <c r="E73" s="613"/>
      <c r="F73" s="614"/>
      <c r="G73" s="717"/>
    </row>
    <row r="74" spans="2:7" s="600" customFormat="1" ht="14.5" x14ac:dyDescent="0.3">
      <c r="B74" s="611"/>
      <c r="C74" s="616"/>
      <c r="D74" s="154"/>
      <c r="E74" s="613"/>
      <c r="F74" s="614"/>
      <c r="G74" s="717"/>
    </row>
    <row r="75" spans="2:7" s="600" customFormat="1" ht="14.5" x14ac:dyDescent="0.3">
      <c r="B75" s="611"/>
      <c r="C75" s="244" t="s">
        <v>391</v>
      </c>
      <c r="D75" s="154"/>
      <c r="E75" s="613"/>
      <c r="F75" s="614"/>
      <c r="G75" s="717"/>
    </row>
    <row r="76" spans="2:7" s="600" customFormat="1" ht="14.5" x14ac:dyDescent="0.3">
      <c r="B76" s="611"/>
      <c r="C76" s="617"/>
      <c r="D76" s="154"/>
      <c r="E76" s="613"/>
      <c r="F76" s="614"/>
      <c r="G76" s="717"/>
    </row>
    <row r="77" spans="2:7" s="600" customFormat="1" ht="42" x14ac:dyDescent="0.3">
      <c r="B77" s="611"/>
      <c r="C77" s="618" t="s">
        <v>392</v>
      </c>
      <c r="D77" s="154"/>
      <c r="E77" s="613"/>
      <c r="F77" s="614"/>
      <c r="G77" s="717"/>
    </row>
    <row r="78" spans="2:7" s="600" customFormat="1" x14ac:dyDescent="0.3">
      <c r="B78" s="611"/>
      <c r="C78" s="615"/>
      <c r="D78" s="154"/>
      <c r="E78" s="613"/>
      <c r="F78" s="614"/>
      <c r="G78" s="717"/>
    </row>
    <row r="79" spans="2:7" s="621" customFormat="1" x14ac:dyDescent="0.3">
      <c r="B79" s="619" t="s">
        <v>393</v>
      </c>
      <c r="C79" s="615" t="s">
        <v>394</v>
      </c>
      <c r="D79" s="154" t="s">
        <v>219</v>
      </c>
      <c r="E79" s="818">
        <v>3.98</v>
      </c>
      <c r="F79" s="270"/>
      <c r="G79" s="716" t="s">
        <v>61</v>
      </c>
    </row>
    <row r="80" spans="2:7" s="600" customFormat="1" x14ac:dyDescent="0.3">
      <c r="B80" s="619"/>
      <c r="C80" s="622"/>
      <c r="D80" s="154"/>
      <c r="E80" s="613"/>
      <c r="F80" s="614"/>
      <c r="G80" s="717"/>
    </row>
    <row r="81" spans="2:7" s="621" customFormat="1" ht="14.5" x14ac:dyDescent="0.3">
      <c r="B81" s="619"/>
      <c r="C81" s="617" t="s">
        <v>395</v>
      </c>
      <c r="D81" s="154"/>
      <c r="E81" s="613"/>
      <c r="F81" s="614"/>
      <c r="G81" s="717"/>
    </row>
    <row r="82" spans="2:7" s="600" customFormat="1" ht="14.5" x14ac:dyDescent="0.3">
      <c r="B82" s="619"/>
      <c r="C82" s="617"/>
      <c r="D82" s="154"/>
      <c r="E82" s="613"/>
      <c r="F82" s="614"/>
      <c r="G82" s="717"/>
    </row>
    <row r="83" spans="2:7" s="600" customFormat="1" ht="42" x14ac:dyDescent="0.3">
      <c r="B83" s="619"/>
      <c r="C83" s="618" t="s">
        <v>396</v>
      </c>
      <c r="D83" s="154"/>
      <c r="E83" s="613"/>
      <c r="F83" s="614"/>
      <c r="G83" s="717"/>
    </row>
    <row r="84" spans="2:7" s="600" customFormat="1" x14ac:dyDescent="0.3">
      <c r="B84" s="619"/>
      <c r="C84" s="615"/>
      <c r="D84" s="154"/>
      <c r="E84" s="613"/>
      <c r="F84" s="614"/>
      <c r="G84" s="717"/>
    </row>
    <row r="85" spans="2:7" s="600" customFormat="1" x14ac:dyDescent="0.3">
      <c r="B85" s="619" t="s">
        <v>397</v>
      </c>
      <c r="C85" s="615" t="s">
        <v>394</v>
      </c>
      <c r="D85" s="154" t="s">
        <v>219</v>
      </c>
      <c r="E85" s="817">
        <v>1.7</v>
      </c>
      <c r="F85" s="270"/>
      <c r="G85" s="716" t="s">
        <v>61</v>
      </c>
    </row>
    <row r="86" spans="2:7" s="600" customFormat="1" x14ac:dyDescent="0.3">
      <c r="B86" s="611"/>
      <c r="C86" s="622"/>
      <c r="D86" s="154"/>
      <c r="E86" s="613"/>
      <c r="F86" s="614"/>
      <c r="G86" s="717"/>
    </row>
    <row r="87" spans="2:7" s="621" customFormat="1" x14ac:dyDescent="0.3">
      <c r="B87" s="611"/>
      <c r="C87" s="623" t="s">
        <v>398</v>
      </c>
      <c r="D87" s="154"/>
      <c r="E87" s="613"/>
      <c r="F87" s="614"/>
      <c r="G87" s="717"/>
    </row>
    <row r="88" spans="2:7" s="600" customFormat="1" x14ac:dyDescent="0.3">
      <c r="B88" s="611"/>
      <c r="C88" s="622"/>
      <c r="D88" s="154"/>
      <c r="E88" s="613"/>
      <c r="F88" s="614"/>
      <c r="G88" s="717"/>
    </row>
    <row r="89" spans="2:7" s="600" customFormat="1" ht="14.5" x14ac:dyDescent="0.3">
      <c r="B89" s="611"/>
      <c r="C89" s="616" t="s">
        <v>399</v>
      </c>
      <c r="D89" s="154"/>
      <c r="E89" s="613"/>
      <c r="F89" s="614"/>
      <c r="G89" s="717"/>
    </row>
    <row r="90" spans="2:7" s="600" customFormat="1" ht="14.5" x14ac:dyDescent="0.3">
      <c r="B90" s="611"/>
      <c r="C90" s="616"/>
      <c r="D90" s="154"/>
      <c r="E90" s="613"/>
      <c r="F90" s="614"/>
      <c r="G90" s="717"/>
    </row>
    <row r="91" spans="2:7" s="250" customFormat="1" ht="28" x14ac:dyDescent="0.25">
      <c r="B91" s="158"/>
      <c r="C91" s="624" t="s">
        <v>400</v>
      </c>
      <c r="D91" s="158"/>
      <c r="E91" s="620"/>
      <c r="F91" s="270"/>
      <c r="G91" s="270"/>
    </row>
    <row r="92" spans="2:7" s="250" customFormat="1" x14ac:dyDescent="0.25">
      <c r="B92" s="158"/>
      <c r="C92" s="153"/>
      <c r="D92" s="158"/>
      <c r="E92" s="620"/>
      <c r="F92" s="270"/>
      <c r="G92" s="270"/>
    </row>
    <row r="93" spans="2:7" s="250" customFormat="1" x14ac:dyDescent="0.25">
      <c r="B93" s="619" t="s">
        <v>401</v>
      </c>
      <c r="C93" s="875" t="s">
        <v>402</v>
      </c>
      <c r="D93" s="158" t="s">
        <v>219</v>
      </c>
      <c r="E93" s="818">
        <v>2.2999999999999998</v>
      </c>
      <c r="F93" s="270"/>
      <c r="G93" s="271">
        <f>F93*E93</f>
        <v>0</v>
      </c>
    </row>
    <row r="94" spans="2:7" s="250" customFormat="1" x14ac:dyDescent="0.25">
      <c r="B94" s="619"/>
      <c r="C94" s="615"/>
      <c r="D94" s="158"/>
      <c r="E94" s="620"/>
      <c r="F94" s="270"/>
      <c r="G94" s="271"/>
    </row>
    <row r="95" spans="2:7" x14ac:dyDescent="0.25">
      <c r="B95" s="625"/>
      <c r="C95" s="626"/>
      <c r="D95" s="625"/>
      <c r="E95" s="627"/>
      <c r="F95" s="628" t="s">
        <v>92</v>
      </c>
      <c r="G95" s="628">
        <f>SUM(G57:G93)</f>
        <v>0</v>
      </c>
    </row>
    <row r="96" spans="2:7" x14ac:dyDescent="0.25">
      <c r="B96" s="158"/>
      <c r="C96" s="153"/>
      <c r="D96" s="158"/>
      <c r="E96" s="620"/>
      <c r="F96" s="271"/>
      <c r="G96" s="271"/>
    </row>
    <row r="97" spans="2:7" s="600" customFormat="1" x14ac:dyDescent="0.3">
      <c r="B97" s="611"/>
      <c r="C97" s="612" t="s">
        <v>403</v>
      </c>
      <c r="D97" s="154"/>
      <c r="E97" s="613"/>
      <c r="F97" s="614"/>
      <c r="G97" s="717"/>
    </row>
    <row r="98" spans="2:7" s="621" customFormat="1" x14ac:dyDescent="0.3">
      <c r="B98" s="611"/>
      <c r="C98" s="615"/>
      <c r="D98" s="154"/>
      <c r="E98" s="613"/>
      <c r="F98" s="614"/>
      <c r="G98" s="717"/>
    </row>
    <row r="99" spans="2:7" s="600" customFormat="1" ht="14.5" x14ac:dyDescent="0.3">
      <c r="B99" s="611"/>
      <c r="C99" s="616" t="s">
        <v>399</v>
      </c>
      <c r="D99" s="154"/>
      <c r="E99" s="613"/>
      <c r="F99" s="614"/>
      <c r="G99" s="717"/>
    </row>
    <row r="100" spans="2:7" s="600" customFormat="1" ht="28" x14ac:dyDescent="0.3">
      <c r="B100" s="611"/>
      <c r="C100" s="629" t="s">
        <v>404</v>
      </c>
      <c r="D100" s="154"/>
      <c r="E100" s="613"/>
      <c r="F100" s="614"/>
      <c r="G100" s="717"/>
    </row>
    <row r="101" spans="2:7" s="621" customFormat="1" x14ac:dyDescent="0.3">
      <c r="B101" s="611"/>
      <c r="C101" s="615"/>
      <c r="D101" s="154"/>
      <c r="E101" s="613"/>
      <c r="F101" s="614"/>
      <c r="G101" s="717"/>
    </row>
    <row r="102" spans="2:7" s="621" customFormat="1" x14ac:dyDescent="0.3">
      <c r="B102" s="619" t="s">
        <v>405</v>
      </c>
      <c r="C102" s="615" t="s">
        <v>402</v>
      </c>
      <c r="D102" s="154" t="s">
        <v>219</v>
      </c>
      <c r="E102" s="613">
        <f>E85</f>
        <v>1.7</v>
      </c>
      <c r="F102" s="270"/>
      <c r="G102" s="716">
        <f>E102*F102</f>
        <v>0</v>
      </c>
    </row>
    <row r="103" spans="2:7" s="250" customFormat="1" x14ac:dyDescent="0.25">
      <c r="B103" s="158"/>
      <c r="C103" s="224"/>
      <c r="D103" s="158"/>
      <c r="E103" s="620"/>
      <c r="F103" s="270"/>
      <c r="G103" s="270"/>
    </row>
    <row r="104" spans="2:7" s="600" customFormat="1" ht="14.5" x14ac:dyDescent="0.3">
      <c r="B104" s="630"/>
      <c r="C104" s="631" t="s">
        <v>406</v>
      </c>
      <c r="D104" s="154"/>
      <c r="E104" s="613"/>
      <c r="F104" s="614"/>
      <c r="G104" s="717"/>
    </row>
    <row r="105" spans="2:7" s="600" customFormat="1" ht="28" x14ac:dyDescent="0.3">
      <c r="B105" s="154"/>
      <c r="C105" s="629" t="s">
        <v>407</v>
      </c>
      <c r="D105" s="154"/>
      <c r="E105" s="613"/>
      <c r="F105" s="614"/>
      <c r="G105" s="717"/>
    </row>
    <row r="106" spans="2:7" s="600" customFormat="1" x14ac:dyDescent="0.3">
      <c r="B106" s="632"/>
      <c r="C106" s="633"/>
      <c r="D106" s="64"/>
      <c r="E106" s="634"/>
      <c r="F106" s="614"/>
      <c r="G106" s="717"/>
    </row>
    <row r="107" spans="2:7" s="600" customFormat="1" x14ac:dyDescent="0.3">
      <c r="B107" s="632" t="s">
        <v>408</v>
      </c>
      <c r="C107" s="635" t="s">
        <v>409</v>
      </c>
      <c r="D107" s="64" t="s">
        <v>219</v>
      </c>
      <c r="E107" s="634">
        <v>1.68</v>
      </c>
      <c r="F107" s="270"/>
      <c r="G107" s="716">
        <f>E107*F107</f>
        <v>0</v>
      </c>
    </row>
    <row r="108" spans="2:7" s="600" customFormat="1" x14ac:dyDescent="0.3">
      <c r="B108" s="611"/>
      <c r="C108" s="615"/>
      <c r="D108" s="154"/>
      <c r="E108" s="613"/>
      <c r="F108" s="614"/>
      <c r="G108" s="717"/>
    </row>
    <row r="109" spans="2:7" s="600" customFormat="1" ht="14.5" x14ac:dyDescent="0.3">
      <c r="B109" s="630"/>
      <c r="C109" s="631" t="s">
        <v>410</v>
      </c>
      <c r="D109" s="154"/>
      <c r="E109" s="613"/>
      <c r="F109" s="614"/>
      <c r="G109" s="717"/>
    </row>
    <row r="110" spans="2:7" s="600" customFormat="1" ht="28" x14ac:dyDescent="0.3">
      <c r="B110" s="154"/>
      <c r="C110" s="629" t="s">
        <v>411</v>
      </c>
      <c r="D110" s="154"/>
      <c r="E110" s="613"/>
      <c r="F110" s="614"/>
      <c r="G110" s="717"/>
    </row>
    <row r="111" spans="2:7" s="600" customFormat="1" x14ac:dyDescent="0.3">
      <c r="B111" s="718"/>
      <c r="C111" s="633"/>
      <c r="D111" s="122"/>
      <c r="E111" s="636"/>
      <c r="F111" s="614"/>
      <c r="G111" s="719"/>
    </row>
    <row r="112" spans="2:7" s="600" customFormat="1" ht="17" x14ac:dyDescent="0.3">
      <c r="B112" s="718" t="s">
        <v>412</v>
      </c>
      <c r="C112" s="150" t="s">
        <v>413</v>
      </c>
      <c r="D112" s="122" t="s">
        <v>219</v>
      </c>
      <c r="E112" s="636">
        <v>1.33</v>
      </c>
      <c r="F112" s="614"/>
      <c r="G112" s="720">
        <f>E112*F112</f>
        <v>0</v>
      </c>
    </row>
    <row r="113" spans="2:7" x14ac:dyDescent="0.25">
      <c r="B113" s="158"/>
      <c r="C113" s="153"/>
      <c r="D113" s="158"/>
      <c r="E113" s="620"/>
      <c r="F113" s="271"/>
      <c r="G113" s="271"/>
    </row>
    <row r="114" spans="2:7" x14ac:dyDescent="0.25">
      <c r="B114" s="158"/>
      <c r="C114" s="247" t="s">
        <v>414</v>
      </c>
      <c r="D114" s="158"/>
      <c r="E114" s="581"/>
      <c r="F114" s="271"/>
      <c r="G114" s="271"/>
    </row>
    <row r="115" spans="2:7" x14ac:dyDescent="0.25">
      <c r="B115" s="158"/>
      <c r="C115" s="637"/>
      <c r="D115" s="158"/>
      <c r="E115" s="581"/>
      <c r="F115" s="271"/>
      <c r="G115" s="271"/>
    </row>
    <row r="116" spans="2:7" x14ac:dyDescent="0.25">
      <c r="B116" s="158"/>
      <c r="C116" s="289" t="s">
        <v>415</v>
      </c>
      <c r="D116" s="158"/>
      <c r="E116" s="581"/>
      <c r="F116" s="271"/>
      <c r="G116" s="271"/>
    </row>
    <row r="117" spans="2:7" x14ac:dyDescent="0.25">
      <c r="B117" s="158"/>
      <c r="C117" s="41"/>
      <c r="D117" s="158"/>
      <c r="E117" s="581"/>
      <c r="F117" s="271"/>
      <c r="G117" s="271"/>
    </row>
    <row r="118" spans="2:7" ht="14.5" x14ac:dyDescent="0.25">
      <c r="B118" s="158"/>
      <c r="C118" s="244" t="s">
        <v>416</v>
      </c>
      <c r="D118" s="158"/>
      <c r="E118" s="581"/>
      <c r="F118" s="271"/>
      <c r="G118" s="271"/>
    </row>
    <row r="119" spans="2:7" x14ac:dyDescent="0.25">
      <c r="B119" s="158"/>
      <c r="C119" s="153"/>
      <c r="D119" s="158"/>
      <c r="E119" s="581"/>
      <c r="F119" s="271"/>
      <c r="G119" s="271"/>
    </row>
    <row r="120" spans="2:7" ht="32.5" customHeight="1" x14ac:dyDescent="0.25">
      <c r="B120" s="158"/>
      <c r="C120" s="224" t="s">
        <v>417</v>
      </c>
      <c r="D120" s="158"/>
      <c r="E120" s="581"/>
      <c r="F120" s="271"/>
      <c r="G120" s="271"/>
    </row>
    <row r="121" spans="2:7" x14ac:dyDescent="0.25">
      <c r="B121" s="158"/>
      <c r="C121" s="224"/>
      <c r="D121" s="158"/>
      <c r="E121" s="581"/>
      <c r="F121" s="271"/>
      <c r="G121" s="271"/>
    </row>
    <row r="122" spans="2:7" x14ac:dyDescent="0.25">
      <c r="B122" s="158" t="s">
        <v>418</v>
      </c>
      <c r="C122" s="41" t="s">
        <v>419</v>
      </c>
      <c r="D122" s="158" t="s">
        <v>232</v>
      </c>
      <c r="E122" s="636">
        <v>37.9</v>
      </c>
      <c r="F122" s="271"/>
      <c r="G122" s="271">
        <f>F122*E122</f>
        <v>0</v>
      </c>
    </row>
    <row r="123" spans="2:7" x14ac:dyDescent="0.25">
      <c r="B123" s="158"/>
      <c r="C123" s="41"/>
      <c r="D123" s="158"/>
      <c r="E123" s="636"/>
      <c r="F123" s="271"/>
      <c r="G123" s="271"/>
    </row>
    <row r="124" spans="2:7" ht="14.5" x14ac:dyDescent="0.25">
      <c r="B124" s="158"/>
      <c r="C124" s="244" t="s">
        <v>420</v>
      </c>
      <c r="D124" s="158"/>
      <c r="E124" s="636"/>
      <c r="F124" s="271"/>
      <c r="G124" s="271"/>
    </row>
    <row r="125" spans="2:7" x14ac:dyDescent="0.25">
      <c r="B125" s="158"/>
      <c r="C125" s="153"/>
      <c r="D125" s="158"/>
      <c r="E125" s="636"/>
      <c r="F125" s="271"/>
      <c r="G125" s="271"/>
    </row>
    <row r="126" spans="2:7" ht="28" x14ac:dyDescent="0.25">
      <c r="B126" s="158"/>
      <c r="C126" s="224" t="s">
        <v>421</v>
      </c>
      <c r="D126" s="158"/>
      <c r="E126" s="636"/>
      <c r="F126" s="271"/>
      <c r="G126" s="271"/>
    </row>
    <row r="127" spans="2:7" x14ac:dyDescent="0.25">
      <c r="B127" s="158"/>
      <c r="C127" s="224"/>
      <c r="D127" s="158"/>
      <c r="E127" s="636"/>
      <c r="F127" s="271"/>
      <c r="G127" s="271"/>
    </row>
    <row r="128" spans="2:7" x14ac:dyDescent="0.25">
      <c r="B128" s="158" t="s">
        <v>422</v>
      </c>
      <c r="C128" s="41" t="s">
        <v>423</v>
      </c>
      <c r="D128" s="158" t="s">
        <v>232</v>
      </c>
      <c r="E128" s="636">
        <v>5.7</v>
      </c>
      <c r="F128" s="271"/>
      <c r="G128" s="271">
        <f>F128*E128</f>
        <v>0</v>
      </c>
    </row>
    <row r="129" spans="2:7" ht="28" x14ac:dyDescent="0.25">
      <c r="B129" s="158" t="s">
        <v>424</v>
      </c>
      <c r="C129" s="41" t="s">
        <v>425</v>
      </c>
      <c r="D129" s="158" t="s">
        <v>232</v>
      </c>
      <c r="E129" s="636">
        <v>7.3</v>
      </c>
      <c r="F129" s="271"/>
      <c r="G129" s="271">
        <f>F129*E129</f>
        <v>0</v>
      </c>
    </row>
    <row r="130" spans="2:7" x14ac:dyDescent="0.25">
      <c r="B130" s="158"/>
      <c r="C130" s="638"/>
      <c r="D130" s="158"/>
      <c r="E130" s="636"/>
      <c r="F130" s="271"/>
      <c r="G130" s="271"/>
    </row>
    <row r="131" spans="2:7" s="250" customFormat="1" x14ac:dyDescent="0.25">
      <c r="B131" s="158"/>
      <c r="C131" s="289" t="s">
        <v>426</v>
      </c>
      <c r="D131" s="158"/>
      <c r="E131" s="636"/>
      <c r="F131" s="270"/>
      <c r="G131" s="270"/>
    </row>
    <row r="132" spans="2:7" s="250" customFormat="1" x14ac:dyDescent="0.25">
      <c r="B132" s="158"/>
      <c r="C132" s="41"/>
      <c r="D132" s="158"/>
      <c r="E132" s="581"/>
      <c r="F132" s="270"/>
      <c r="G132" s="270"/>
    </row>
    <row r="133" spans="2:7" s="250" customFormat="1" ht="14.5" x14ac:dyDescent="0.25">
      <c r="B133" s="158"/>
      <c r="C133" s="246" t="s">
        <v>427</v>
      </c>
      <c r="D133" s="158"/>
      <c r="E133" s="581"/>
      <c r="F133" s="270"/>
      <c r="G133" s="270"/>
    </row>
    <row r="134" spans="2:7" s="250" customFormat="1" x14ac:dyDescent="0.25">
      <c r="B134" s="158"/>
      <c r="C134" s="41"/>
      <c r="D134" s="158"/>
      <c r="E134" s="581"/>
      <c r="F134" s="270"/>
      <c r="G134" s="270"/>
    </row>
    <row r="135" spans="2:7" s="250" customFormat="1" x14ac:dyDescent="0.25">
      <c r="B135" s="41"/>
      <c r="C135" s="41"/>
      <c r="D135" s="41"/>
      <c r="E135" s="41"/>
      <c r="F135" s="271"/>
      <c r="G135" s="271"/>
    </row>
    <row r="136" spans="2:7" s="250" customFormat="1" ht="28" x14ac:dyDescent="0.25">
      <c r="B136" s="41"/>
      <c r="C136" s="41" t="s">
        <v>428</v>
      </c>
      <c r="D136" s="41"/>
      <c r="E136" s="41"/>
      <c r="F136" s="271"/>
      <c r="G136" s="271"/>
    </row>
    <row r="137" spans="2:7" s="250" customFormat="1" x14ac:dyDescent="0.25">
      <c r="B137" s="41"/>
      <c r="C137" s="41"/>
      <c r="D137" s="41"/>
      <c r="E137" s="41"/>
      <c r="F137" s="271"/>
      <c r="G137" s="271"/>
    </row>
    <row r="138" spans="2:7" s="250" customFormat="1" x14ac:dyDescent="0.25">
      <c r="B138" s="41" t="s">
        <v>429</v>
      </c>
      <c r="C138" s="41" t="s">
        <v>430</v>
      </c>
      <c r="D138" s="41" t="s">
        <v>237</v>
      </c>
      <c r="E138" s="664">
        <v>106</v>
      </c>
      <c r="F138" s="271"/>
      <c r="G138" s="271"/>
    </row>
    <row r="139" spans="2:7" s="250" customFormat="1" x14ac:dyDescent="0.25">
      <c r="B139" s="41"/>
      <c r="C139" s="41"/>
      <c r="D139" s="41"/>
      <c r="E139" s="664"/>
      <c r="F139" s="271"/>
      <c r="G139" s="271"/>
    </row>
    <row r="140" spans="2:7" s="250" customFormat="1" x14ac:dyDescent="0.25">
      <c r="B140" s="41"/>
      <c r="C140" s="219" t="s">
        <v>431</v>
      </c>
      <c r="D140" s="41"/>
      <c r="E140" s="664"/>
      <c r="F140" s="271"/>
      <c r="G140" s="271"/>
    </row>
    <row r="141" spans="2:7" s="250" customFormat="1" ht="56" x14ac:dyDescent="0.25">
      <c r="B141" s="41"/>
      <c r="C141" s="41" t="s">
        <v>432</v>
      </c>
      <c r="D141" s="41"/>
      <c r="E141" s="664"/>
      <c r="F141" s="271"/>
      <c r="G141" s="271"/>
    </row>
    <row r="142" spans="2:7" s="250" customFormat="1" x14ac:dyDescent="0.25">
      <c r="B142" s="41"/>
      <c r="C142" s="41"/>
      <c r="D142" s="41"/>
      <c r="E142" s="664"/>
      <c r="F142" s="271"/>
      <c r="G142" s="271"/>
    </row>
    <row r="143" spans="2:7" s="250" customFormat="1" ht="15" x14ac:dyDescent="0.25">
      <c r="B143" s="41" t="s">
        <v>433</v>
      </c>
      <c r="C143" s="41" t="s">
        <v>434</v>
      </c>
      <c r="D143" s="41" t="s">
        <v>435</v>
      </c>
      <c r="E143" s="664">
        <v>17.100000000000001</v>
      </c>
      <c r="F143" s="271"/>
      <c r="G143" s="271"/>
    </row>
    <row r="144" spans="2:7" s="250" customFormat="1" x14ac:dyDescent="0.25">
      <c r="B144" s="41"/>
      <c r="C144" s="41"/>
      <c r="D144" s="41"/>
      <c r="E144" s="41"/>
      <c r="F144" s="271"/>
      <c r="G144" s="271"/>
    </row>
    <row r="145" spans="2:7" x14ac:dyDescent="0.25">
      <c r="B145" s="158"/>
      <c r="C145" s="41"/>
      <c r="D145" s="158"/>
      <c r="E145" s="581"/>
      <c r="F145" s="270"/>
      <c r="G145" s="270"/>
    </row>
    <row r="146" spans="2:7" s="250" customFormat="1" x14ac:dyDescent="0.25">
      <c r="B146" s="158"/>
      <c r="C146" s="289" t="s">
        <v>436</v>
      </c>
      <c r="D146" s="158"/>
      <c r="E146" s="581"/>
      <c r="F146" s="270"/>
      <c r="G146" s="270"/>
    </row>
    <row r="147" spans="2:7" s="250" customFormat="1" x14ac:dyDescent="0.25">
      <c r="B147" s="158"/>
      <c r="C147" s="41"/>
      <c r="D147" s="158"/>
      <c r="E147" s="581"/>
      <c r="F147" s="270"/>
      <c r="G147" s="270"/>
    </row>
    <row r="148" spans="2:7" s="250" customFormat="1" ht="14.5" x14ac:dyDescent="0.25">
      <c r="B148" s="158"/>
      <c r="C148" s="246" t="s">
        <v>437</v>
      </c>
      <c r="D148" s="158"/>
      <c r="E148" s="581"/>
      <c r="F148" s="270"/>
      <c r="G148" s="270"/>
    </row>
    <row r="149" spans="2:7" s="250" customFormat="1" x14ac:dyDescent="0.25">
      <c r="B149" s="158"/>
      <c r="C149" s="41"/>
      <c r="D149" s="158"/>
      <c r="E149" s="581"/>
      <c r="F149" s="270"/>
      <c r="G149" s="270"/>
    </row>
    <row r="150" spans="2:7" s="250" customFormat="1" x14ac:dyDescent="0.25">
      <c r="B150" s="158"/>
      <c r="C150" s="224" t="s">
        <v>438</v>
      </c>
      <c r="D150" s="158"/>
      <c r="E150" s="581"/>
      <c r="F150" s="270"/>
      <c r="G150" s="270"/>
    </row>
    <row r="151" spans="2:7" s="250" customFormat="1" x14ac:dyDescent="0.25">
      <c r="B151" s="158"/>
      <c r="C151" s="41"/>
      <c r="D151" s="158"/>
      <c r="E151" s="581"/>
      <c r="F151" s="270"/>
      <c r="G151" s="270"/>
    </row>
    <row r="152" spans="2:7" s="250" customFormat="1" ht="28" x14ac:dyDescent="0.25">
      <c r="B152" s="158" t="s">
        <v>439</v>
      </c>
      <c r="C152" s="153" t="s">
        <v>440</v>
      </c>
      <c r="D152" s="158" t="s">
        <v>441</v>
      </c>
      <c r="E152" s="581">
        <v>12.26</v>
      </c>
      <c r="F152" s="270"/>
      <c r="G152" s="271">
        <f>F152*E152</f>
        <v>0</v>
      </c>
    </row>
    <row r="153" spans="2:7" s="250" customFormat="1" x14ac:dyDescent="0.25">
      <c r="B153" s="158"/>
      <c r="C153" s="153"/>
      <c r="D153" s="158"/>
      <c r="E153" s="581"/>
      <c r="F153" s="270"/>
      <c r="G153" s="271"/>
    </row>
    <row r="154" spans="2:7" x14ac:dyDescent="0.25">
      <c r="B154" s="158"/>
      <c r="C154" s="639"/>
      <c r="D154" s="158"/>
      <c r="E154" s="640"/>
      <c r="F154" s="271"/>
      <c r="G154" s="271"/>
    </row>
    <row r="155" spans="2:7" x14ac:dyDescent="0.25">
      <c r="B155" s="595"/>
      <c r="C155" s="596"/>
      <c r="D155" s="597"/>
      <c r="E155" s="598"/>
      <c r="F155" s="641" t="s">
        <v>92</v>
      </c>
      <c r="G155" s="721">
        <f>SUM(G99:G154)</f>
        <v>0</v>
      </c>
    </row>
    <row r="156" spans="2:7" x14ac:dyDescent="0.25">
      <c r="B156" s="158"/>
      <c r="C156" s="884" t="s">
        <v>442</v>
      </c>
      <c r="D156" s="158"/>
      <c r="E156" s="640"/>
      <c r="F156" s="271"/>
      <c r="G156" s="271"/>
    </row>
    <row r="157" spans="2:7" x14ac:dyDescent="0.25">
      <c r="B157" s="158"/>
      <c r="C157" s="638"/>
      <c r="D157" s="158"/>
      <c r="E157" s="640"/>
      <c r="F157" s="271"/>
      <c r="G157" s="271"/>
    </row>
    <row r="158" spans="2:7" ht="42" x14ac:dyDescent="0.25">
      <c r="B158" s="158"/>
      <c r="C158" s="249" t="s">
        <v>443</v>
      </c>
      <c r="D158" s="158"/>
      <c r="E158" s="640"/>
      <c r="F158" s="271"/>
      <c r="G158" s="271"/>
    </row>
    <row r="159" spans="2:7" x14ac:dyDescent="0.25">
      <c r="B159" s="158"/>
      <c r="C159" s="638"/>
      <c r="D159" s="158"/>
      <c r="E159" s="640"/>
      <c r="F159" s="271"/>
      <c r="G159" s="271"/>
    </row>
    <row r="160" spans="2:7" x14ac:dyDescent="0.25">
      <c r="B160" s="238"/>
      <c r="C160" s="234"/>
      <c r="D160" s="158"/>
      <c r="E160" s="43"/>
      <c r="F160" s="642"/>
      <c r="G160" s="885"/>
    </row>
    <row r="161" spans="2:7" ht="14.5" x14ac:dyDescent="0.25">
      <c r="B161" s="158"/>
      <c r="C161" s="643" t="s">
        <v>444</v>
      </c>
      <c r="D161" s="158"/>
      <c r="E161" s="886"/>
      <c r="F161" s="887"/>
      <c r="G161" s="717"/>
    </row>
    <row r="162" spans="2:7" s="644" customFormat="1" x14ac:dyDescent="0.25">
      <c r="B162" s="158" t="s">
        <v>445</v>
      </c>
      <c r="C162" s="639" t="s">
        <v>446</v>
      </c>
      <c r="D162" s="158" t="s">
        <v>447</v>
      </c>
      <c r="E162" s="594">
        <v>2</v>
      </c>
      <c r="F162" s="887"/>
      <c r="G162" s="717">
        <f>F162*E162</f>
        <v>0</v>
      </c>
    </row>
    <row r="163" spans="2:7" s="644" customFormat="1" x14ac:dyDescent="0.25">
      <c r="B163" s="158" t="s">
        <v>448</v>
      </c>
      <c r="C163" s="639" t="s">
        <v>449</v>
      </c>
      <c r="D163" s="158" t="s">
        <v>447</v>
      </c>
      <c r="E163" s="594">
        <v>2</v>
      </c>
      <c r="F163" s="887"/>
      <c r="G163" s="717">
        <f>F163*E163</f>
        <v>0</v>
      </c>
    </row>
    <row r="164" spans="2:7" s="644" customFormat="1" x14ac:dyDescent="0.25">
      <c r="B164" s="158"/>
      <c r="C164" s="639"/>
      <c r="D164" s="158"/>
      <c r="E164" s="594"/>
      <c r="F164" s="887"/>
      <c r="G164" s="717"/>
    </row>
    <row r="165" spans="2:7" s="644" customFormat="1" ht="14.5" x14ac:dyDescent="0.25">
      <c r="B165" s="158"/>
      <c r="C165" s="643" t="s">
        <v>450</v>
      </c>
      <c r="D165" s="158"/>
      <c r="E165" s="886"/>
      <c r="F165" s="887"/>
      <c r="G165" s="717"/>
    </row>
    <row r="166" spans="2:7" x14ac:dyDescent="0.25">
      <c r="B166" s="158" t="s">
        <v>451</v>
      </c>
      <c r="C166" s="639" t="s">
        <v>452</v>
      </c>
      <c r="D166" s="158" t="s">
        <v>447</v>
      </c>
      <c r="E166" s="594">
        <v>2</v>
      </c>
      <c r="F166" s="887"/>
      <c r="G166" s="717">
        <f>F166*E166</f>
        <v>0</v>
      </c>
    </row>
    <row r="167" spans="2:7" x14ac:dyDescent="0.25">
      <c r="B167" s="158"/>
      <c r="C167" s="639"/>
      <c r="D167" s="158"/>
      <c r="E167" s="594"/>
      <c r="F167" s="887"/>
      <c r="G167" s="717"/>
    </row>
    <row r="168" spans="2:7" ht="14.5" x14ac:dyDescent="0.25">
      <c r="B168" s="231"/>
      <c r="C168" s="888" t="s">
        <v>453</v>
      </c>
      <c r="D168" s="228"/>
      <c r="E168" s="889"/>
      <c r="F168" s="890"/>
      <c r="G168" s="885"/>
    </row>
    <row r="169" spans="2:7" ht="28" x14ac:dyDescent="0.25">
      <c r="B169" s="228"/>
      <c r="C169" s="645" t="s">
        <v>454</v>
      </c>
      <c r="D169" s="228"/>
      <c r="E169" s="891"/>
      <c r="F169" s="890"/>
      <c r="G169" s="885"/>
    </row>
    <row r="170" spans="2:7" x14ac:dyDescent="0.25">
      <c r="B170" s="228"/>
      <c r="C170" s="892"/>
      <c r="D170" s="228"/>
      <c r="E170" s="891"/>
      <c r="F170" s="890"/>
      <c r="G170" s="885"/>
    </row>
    <row r="171" spans="2:7" s="67" customFormat="1" x14ac:dyDescent="0.25">
      <c r="B171" s="228" t="s">
        <v>455</v>
      </c>
      <c r="C171" s="892" t="s">
        <v>456</v>
      </c>
      <c r="D171" s="228" t="s">
        <v>88</v>
      </c>
      <c r="E171" s="889">
        <v>1</v>
      </c>
      <c r="F171" s="890"/>
      <c r="G171" s="885">
        <f>E171*F171</f>
        <v>0</v>
      </c>
    </row>
    <row r="172" spans="2:7" s="67" customFormat="1" x14ac:dyDescent="0.25">
      <c r="B172" s="158"/>
      <c r="C172" s="639"/>
      <c r="D172" s="158"/>
      <c r="E172" s="594"/>
      <c r="F172" s="271"/>
      <c r="G172" s="271"/>
    </row>
    <row r="173" spans="2:7" ht="14.5" x14ac:dyDescent="0.25">
      <c r="B173" s="158"/>
      <c r="C173" s="893" t="s">
        <v>457</v>
      </c>
      <c r="D173" s="158"/>
      <c r="E173" s="42"/>
      <c r="F173" s="271"/>
      <c r="G173" s="717"/>
    </row>
    <row r="174" spans="2:7" ht="14.5" x14ac:dyDescent="0.25">
      <c r="B174" s="158"/>
      <c r="C174" s="893"/>
      <c r="D174" s="158"/>
      <c r="E174" s="42"/>
      <c r="F174" s="271"/>
      <c r="G174" s="717"/>
    </row>
    <row r="175" spans="2:7" ht="42" x14ac:dyDescent="0.25">
      <c r="B175" s="158"/>
      <c r="C175" s="224" t="s">
        <v>458</v>
      </c>
      <c r="D175" s="158"/>
      <c r="E175" s="43"/>
      <c r="F175" s="271"/>
      <c r="G175" s="885"/>
    </row>
    <row r="176" spans="2:7" x14ac:dyDescent="0.25">
      <c r="B176" s="158"/>
      <c r="C176" s="224"/>
      <c r="D176" s="158"/>
      <c r="E176" s="43"/>
      <c r="F176" s="271"/>
      <c r="G176" s="885"/>
    </row>
    <row r="177" spans="2:7" x14ac:dyDescent="0.25">
      <c r="B177" s="238" t="s">
        <v>459</v>
      </c>
      <c r="C177" s="234" t="s">
        <v>460</v>
      </c>
      <c r="D177" s="158" t="s">
        <v>88</v>
      </c>
      <c r="E177" s="43">
        <v>1</v>
      </c>
      <c r="F177" s="642"/>
      <c r="G177" s="885">
        <f>E177*F177</f>
        <v>0</v>
      </c>
    </row>
    <row r="178" spans="2:7" x14ac:dyDescent="0.25">
      <c r="B178" s="238"/>
      <c r="C178" s="234"/>
      <c r="D178" s="158"/>
      <c r="E178" s="43"/>
      <c r="F178" s="642"/>
      <c r="G178" s="885"/>
    </row>
    <row r="179" spans="2:7" ht="14.5" x14ac:dyDescent="0.25">
      <c r="B179" s="158"/>
      <c r="C179" s="643" t="s">
        <v>461</v>
      </c>
      <c r="D179" s="158"/>
      <c r="E179" s="886"/>
      <c r="F179" s="271"/>
      <c r="G179" s="271"/>
    </row>
    <row r="180" spans="2:7" x14ac:dyDescent="0.25">
      <c r="B180" s="158"/>
      <c r="C180" s="639"/>
      <c r="D180" s="158"/>
      <c r="E180" s="594"/>
      <c r="F180" s="271"/>
      <c r="G180" s="271"/>
    </row>
    <row r="181" spans="2:7" ht="42" customHeight="1" x14ac:dyDescent="0.25">
      <c r="B181" s="158" t="s">
        <v>462</v>
      </c>
      <c r="C181" s="639" t="s">
        <v>463</v>
      </c>
      <c r="D181" s="158" t="s">
        <v>346</v>
      </c>
      <c r="E181" s="594">
        <v>39</v>
      </c>
      <c r="F181" s="271"/>
      <c r="G181" s="271">
        <f>F181*E181</f>
        <v>0</v>
      </c>
    </row>
    <row r="182" spans="2:7" s="67" customFormat="1" x14ac:dyDescent="0.25">
      <c r="B182" s="158"/>
      <c r="C182" s="639"/>
      <c r="D182" s="158"/>
      <c r="E182" s="594"/>
      <c r="F182" s="271"/>
      <c r="G182" s="271"/>
    </row>
    <row r="183" spans="2:7" ht="14.5" x14ac:dyDescent="0.25">
      <c r="B183" s="576"/>
      <c r="C183" s="643" t="s">
        <v>464</v>
      </c>
      <c r="D183" s="576"/>
      <c r="E183" s="894"/>
      <c r="F183" s="580"/>
      <c r="G183" s="271"/>
    </row>
    <row r="184" spans="2:7" ht="56" x14ac:dyDescent="0.25">
      <c r="B184" s="576"/>
      <c r="C184" s="646" t="s">
        <v>465</v>
      </c>
      <c r="D184" s="576"/>
      <c r="E184" s="894"/>
      <c r="F184" s="580"/>
      <c r="G184" s="271"/>
    </row>
    <row r="185" spans="2:7" x14ac:dyDescent="0.25">
      <c r="B185" s="158"/>
      <c r="C185" s="639"/>
      <c r="D185" s="158"/>
      <c r="E185" s="594"/>
      <c r="F185" s="271"/>
      <c r="G185" s="271"/>
    </row>
    <row r="186" spans="2:7" x14ac:dyDescent="0.25">
      <c r="B186" s="158" t="s">
        <v>466</v>
      </c>
      <c r="C186" s="639" t="s">
        <v>467</v>
      </c>
      <c r="D186" s="158" t="s">
        <v>447</v>
      </c>
      <c r="E186" s="594">
        <v>2</v>
      </c>
      <c r="F186" s="271"/>
      <c r="G186" s="271">
        <f>F186*E186</f>
        <v>0</v>
      </c>
    </row>
    <row r="187" spans="2:7" x14ac:dyDescent="0.25">
      <c r="B187" s="158"/>
      <c r="C187" s="639"/>
      <c r="D187" s="158"/>
      <c r="E187" s="594"/>
      <c r="F187" s="271"/>
      <c r="G187" s="271"/>
    </row>
    <row r="188" spans="2:7" ht="14.5" x14ac:dyDescent="0.25">
      <c r="B188" s="576"/>
      <c r="C188" s="643" t="s">
        <v>468</v>
      </c>
      <c r="D188" s="576"/>
      <c r="E188" s="894"/>
      <c r="F188" s="580"/>
      <c r="G188" s="271"/>
    </row>
    <row r="189" spans="2:7" ht="56" x14ac:dyDescent="0.25">
      <c r="B189" s="158"/>
      <c r="C189" s="646" t="s">
        <v>469</v>
      </c>
      <c r="D189" s="158"/>
      <c r="E189" s="594"/>
      <c r="F189" s="271"/>
      <c r="G189" s="271"/>
    </row>
    <row r="190" spans="2:7" x14ac:dyDescent="0.25">
      <c r="B190" s="158"/>
      <c r="C190" s="639"/>
      <c r="D190" s="158"/>
      <c r="E190" s="594"/>
      <c r="F190" s="273"/>
      <c r="G190" s="271"/>
    </row>
    <row r="191" spans="2:7" s="67" customFormat="1" x14ac:dyDescent="0.25">
      <c r="B191" s="158" t="s">
        <v>470</v>
      </c>
      <c r="C191" s="639" t="s">
        <v>471</v>
      </c>
      <c r="D191" s="158" t="s">
        <v>447</v>
      </c>
      <c r="E191" s="594">
        <v>1</v>
      </c>
      <c r="F191" s="271">
        <f>F186*40/63</f>
        <v>0</v>
      </c>
      <c r="G191" s="271">
        <f>F191*E191</f>
        <v>0</v>
      </c>
    </row>
    <row r="192" spans="2:7" s="67" customFormat="1" x14ac:dyDescent="0.25">
      <c r="B192" s="158"/>
      <c r="C192" s="639"/>
      <c r="D192" s="158"/>
      <c r="E192" s="594"/>
      <c r="F192" s="271"/>
      <c r="G192" s="271"/>
    </row>
    <row r="193" spans="2:7" ht="14.5" x14ac:dyDescent="0.25">
      <c r="B193" s="158"/>
      <c r="C193" s="643" t="s">
        <v>472</v>
      </c>
      <c r="D193" s="158"/>
      <c r="E193" s="594"/>
      <c r="F193" s="271"/>
      <c r="G193" s="271"/>
    </row>
    <row r="194" spans="2:7" ht="14.5" x14ac:dyDescent="0.25">
      <c r="B194" s="158"/>
      <c r="C194" s="643"/>
      <c r="D194" s="158"/>
      <c r="E194" s="594"/>
      <c r="F194" s="271"/>
      <c r="G194" s="271"/>
    </row>
    <row r="195" spans="2:7" ht="70" x14ac:dyDescent="0.25">
      <c r="B195" s="158" t="s">
        <v>473</v>
      </c>
      <c r="C195" s="646" t="s">
        <v>474</v>
      </c>
      <c r="D195" s="158" t="s">
        <v>447</v>
      </c>
      <c r="E195" s="594">
        <v>1</v>
      </c>
      <c r="F195" s="271"/>
      <c r="G195" s="271">
        <f>F195*E195</f>
        <v>0</v>
      </c>
    </row>
    <row r="196" spans="2:7" s="67" customFormat="1" ht="12" customHeight="1" x14ac:dyDescent="0.25">
      <c r="B196" s="158"/>
      <c r="C196" s="639"/>
      <c r="D196" s="158"/>
      <c r="E196" s="594"/>
      <c r="F196" s="273"/>
      <c r="G196" s="271"/>
    </row>
    <row r="197" spans="2:7" s="67" customFormat="1" ht="14.5" x14ac:dyDescent="0.25">
      <c r="B197" s="576"/>
      <c r="C197" s="643" t="s">
        <v>475</v>
      </c>
      <c r="D197" s="576"/>
      <c r="E197" s="894"/>
      <c r="F197" s="580"/>
      <c r="G197" s="271"/>
    </row>
    <row r="198" spans="2:7" s="67" customFormat="1" ht="14.5" x14ac:dyDescent="0.25">
      <c r="B198" s="576"/>
      <c r="C198" s="643"/>
      <c r="D198" s="576"/>
      <c r="E198" s="894"/>
      <c r="F198" s="580"/>
      <c r="G198" s="271"/>
    </row>
    <row r="199" spans="2:7" ht="28" x14ac:dyDescent="0.25">
      <c r="B199" s="158" t="s">
        <v>476</v>
      </c>
      <c r="C199" s="639" t="s">
        <v>477</v>
      </c>
      <c r="D199" s="158" t="s">
        <v>447</v>
      </c>
      <c r="E199" s="594">
        <v>1</v>
      </c>
      <c r="F199" s="271"/>
      <c r="G199" s="271">
        <f>F199*E199</f>
        <v>0</v>
      </c>
    </row>
    <row r="200" spans="2:7" x14ac:dyDescent="0.25">
      <c r="B200" s="158"/>
      <c r="C200" s="639"/>
      <c r="D200" s="158"/>
      <c r="E200" s="594"/>
      <c r="F200" s="273"/>
      <c r="G200" s="271"/>
    </row>
    <row r="201" spans="2:7" x14ac:dyDescent="0.25">
      <c r="B201" s="158"/>
      <c r="C201" s="639"/>
      <c r="D201" s="158"/>
      <c r="E201" s="594"/>
      <c r="F201" s="273"/>
      <c r="G201" s="271"/>
    </row>
    <row r="202" spans="2:7" s="67" customFormat="1" ht="14.5" x14ac:dyDescent="0.25">
      <c r="B202" s="576"/>
      <c r="C202" s="643" t="s">
        <v>478</v>
      </c>
      <c r="D202" s="576"/>
      <c r="E202" s="894"/>
      <c r="F202" s="580"/>
      <c r="G202" s="271"/>
    </row>
    <row r="203" spans="2:7" ht="14.5" x14ac:dyDescent="0.25">
      <c r="B203" s="576"/>
      <c r="C203" s="643"/>
      <c r="D203" s="576"/>
      <c r="E203" s="894"/>
      <c r="F203" s="580"/>
      <c r="G203" s="271"/>
    </row>
    <row r="204" spans="2:7" ht="56" x14ac:dyDescent="0.25">
      <c r="B204" s="576"/>
      <c r="C204" s="646" t="s">
        <v>479</v>
      </c>
      <c r="D204" s="576"/>
      <c r="E204" s="894"/>
      <c r="F204" s="580"/>
      <c r="G204" s="271"/>
    </row>
    <row r="205" spans="2:7" x14ac:dyDescent="0.25">
      <c r="B205" s="158"/>
      <c r="C205" s="639"/>
      <c r="D205" s="158"/>
      <c r="E205" s="594"/>
      <c r="F205" s="271"/>
      <c r="G205" s="271"/>
    </row>
    <row r="206" spans="2:7" x14ac:dyDescent="0.25">
      <c r="B206" s="158" t="s">
        <v>470</v>
      </c>
      <c r="C206" s="639" t="s">
        <v>480</v>
      </c>
      <c r="D206" s="158" t="s">
        <v>447</v>
      </c>
      <c r="E206" s="594">
        <v>1</v>
      </c>
      <c r="F206" s="271"/>
      <c r="G206" s="271">
        <f>F206*E206</f>
        <v>0</v>
      </c>
    </row>
    <row r="207" spans="2:7" s="811" customFormat="1" ht="13" x14ac:dyDescent="0.25">
      <c r="B207" s="812"/>
      <c r="C207" s="819"/>
      <c r="D207" s="812"/>
      <c r="E207" s="816"/>
      <c r="F207" s="820"/>
      <c r="G207" s="815"/>
    </row>
    <row r="208" spans="2:7" ht="14.5" x14ac:dyDescent="0.25">
      <c r="B208" s="576"/>
      <c r="C208" s="239" t="s">
        <v>481</v>
      </c>
      <c r="D208" s="576"/>
      <c r="E208" s="894"/>
      <c r="F208" s="580"/>
      <c r="G208" s="271"/>
    </row>
    <row r="209" spans="2:7" ht="28" x14ac:dyDescent="0.25">
      <c r="B209" s="158" t="s">
        <v>482</v>
      </c>
      <c r="C209" s="639" t="s">
        <v>483</v>
      </c>
      <c r="D209" s="158" t="s">
        <v>447</v>
      </c>
      <c r="E209" s="594">
        <v>1</v>
      </c>
      <c r="F209" s="271"/>
      <c r="G209" s="271">
        <f>F209*E209</f>
        <v>0</v>
      </c>
    </row>
    <row r="210" spans="2:7" x14ac:dyDescent="0.25">
      <c r="B210" s="877"/>
      <c r="C210" s="820"/>
      <c r="D210" s="820"/>
      <c r="E210" s="820"/>
      <c r="F210" s="820"/>
      <c r="G210" s="815"/>
    </row>
    <row r="211" spans="2:7" s="811" customFormat="1" ht="13" x14ac:dyDescent="0.25">
      <c r="B211" s="878"/>
      <c r="C211" s="879"/>
      <c r="D211" s="880"/>
      <c r="E211" s="881"/>
      <c r="F211" s="882" t="s">
        <v>92</v>
      </c>
      <c r="G211" s="883">
        <f>SUM(G174:G210)</f>
        <v>0</v>
      </c>
    </row>
    <row r="212" spans="2:7" s="67" customFormat="1" ht="12" customHeight="1" x14ac:dyDescent="0.25">
      <c r="B212" s="158"/>
      <c r="C212" s="639"/>
      <c r="D212" s="158"/>
      <c r="E212" s="594"/>
      <c r="F212" s="273"/>
      <c r="G212" s="271"/>
    </row>
    <row r="213" spans="2:7" x14ac:dyDescent="0.25">
      <c r="B213" s="158"/>
      <c r="C213" s="639"/>
      <c r="D213" s="158"/>
      <c r="E213" s="594"/>
      <c r="F213" s="273"/>
      <c r="G213" s="271"/>
    </row>
    <row r="214" spans="2:7" x14ac:dyDescent="0.25">
      <c r="B214" s="158"/>
      <c r="C214" s="639"/>
      <c r="D214" s="158"/>
      <c r="E214" s="594"/>
      <c r="F214" s="273"/>
      <c r="G214" s="271"/>
    </row>
    <row r="215" spans="2:7" x14ac:dyDescent="0.25">
      <c r="B215" s="158"/>
      <c r="C215" s="289" t="s">
        <v>484</v>
      </c>
      <c r="D215" s="604"/>
      <c r="E215" s="605"/>
      <c r="F215" s="271"/>
      <c r="G215" s="271"/>
    </row>
    <row r="216" spans="2:7" x14ac:dyDescent="0.25">
      <c r="B216" s="158"/>
      <c r="C216" s="289"/>
      <c r="D216" s="158"/>
      <c r="E216" s="581"/>
      <c r="F216" s="271"/>
      <c r="G216" s="271"/>
    </row>
    <row r="217" spans="2:7" ht="70" x14ac:dyDescent="0.25">
      <c r="B217" s="158"/>
      <c r="C217" s="645" t="s">
        <v>485</v>
      </c>
      <c r="D217" s="604"/>
      <c r="E217" s="605"/>
      <c r="F217" s="271"/>
      <c r="G217" s="271"/>
    </row>
    <row r="218" spans="2:7" x14ac:dyDescent="0.25">
      <c r="B218" s="158"/>
      <c r="C218" s="647"/>
      <c r="D218" s="604"/>
      <c r="E218" s="605"/>
      <c r="F218" s="271"/>
      <c r="G218" s="271"/>
    </row>
    <row r="219" spans="2:7" ht="15" x14ac:dyDescent="0.25">
      <c r="B219" s="158" t="s">
        <v>486</v>
      </c>
      <c r="C219" s="821" t="s">
        <v>487</v>
      </c>
      <c r="D219" s="813" t="s">
        <v>435</v>
      </c>
      <c r="E219" s="814">
        <v>105.1</v>
      </c>
      <c r="F219" s="271"/>
      <c r="G219" s="271"/>
    </row>
    <row r="220" spans="2:7" x14ac:dyDescent="0.25">
      <c r="B220" s="680"/>
      <c r="C220" s="649"/>
      <c r="D220" s="52"/>
      <c r="E220" s="650"/>
      <c r="F220" s="651"/>
      <c r="G220" s="719"/>
    </row>
    <row r="221" spans="2:7" x14ac:dyDescent="0.25">
      <c r="B221" s="680"/>
      <c r="C221" s="150"/>
      <c r="D221" s="122"/>
      <c r="E221" s="653"/>
      <c r="F221" s="651"/>
      <c r="G221" s="719"/>
    </row>
    <row r="222" spans="2:7" ht="14.25" customHeight="1" x14ac:dyDescent="0.25">
      <c r="B222" s="625"/>
      <c r="C222" s="626"/>
      <c r="D222" s="625"/>
      <c r="E222" s="627"/>
      <c r="F222" s="628" t="s">
        <v>92</v>
      </c>
      <c r="G222" s="722">
        <f>SUM(G212:G221)</f>
        <v>0</v>
      </c>
    </row>
    <row r="223" spans="2:7" ht="14.25" customHeight="1" x14ac:dyDescent="0.25">
      <c r="B223" s="576"/>
      <c r="C223" s="219"/>
      <c r="D223" s="576"/>
      <c r="E223" s="654"/>
      <c r="F223" s="580"/>
      <c r="G223" s="580"/>
    </row>
    <row r="224" spans="2:7" ht="14.25" customHeight="1" x14ac:dyDescent="0.25">
      <c r="B224" s="576"/>
      <c r="C224" s="219"/>
      <c r="D224" s="576"/>
      <c r="E224" s="654"/>
      <c r="F224" s="580"/>
      <c r="G224" s="580"/>
    </row>
    <row r="225" spans="2:7" ht="30.75" customHeight="1" x14ac:dyDescent="0.25">
      <c r="B225" s="158"/>
      <c r="C225" s="247" t="s">
        <v>488</v>
      </c>
      <c r="D225" s="158"/>
      <c r="E225" s="581"/>
      <c r="F225" s="271"/>
      <c r="G225" s="271"/>
    </row>
    <row r="226" spans="2:7" ht="9.75" customHeight="1" x14ac:dyDescent="0.25">
      <c r="B226" s="158"/>
      <c r="C226" s="153"/>
      <c r="D226" s="158"/>
      <c r="E226" s="581"/>
      <c r="F226" s="271"/>
      <c r="G226" s="271"/>
    </row>
    <row r="227" spans="2:7" x14ac:dyDescent="0.25">
      <c r="B227" s="158"/>
      <c r="C227" s="655" t="s">
        <v>489</v>
      </c>
      <c r="D227" s="158"/>
      <c r="E227" s="656"/>
      <c r="F227" s="582"/>
      <c r="G227" s="270"/>
    </row>
    <row r="228" spans="2:7" ht="9" customHeight="1" x14ac:dyDescent="0.25">
      <c r="B228" s="158"/>
      <c r="C228" s="655"/>
      <c r="D228" s="158"/>
      <c r="E228" s="656"/>
      <c r="F228" s="582"/>
      <c r="G228" s="270"/>
    </row>
    <row r="229" spans="2:7" ht="14.5" x14ac:dyDescent="0.25">
      <c r="B229" s="158"/>
      <c r="C229" s="657" t="s">
        <v>490</v>
      </c>
      <c r="D229" s="158"/>
      <c r="E229" s="656"/>
      <c r="F229" s="582"/>
      <c r="G229" s="270"/>
    </row>
    <row r="230" spans="2:7" ht="7.5" customHeight="1" x14ac:dyDescent="0.25">
      <c r="B230" s="158"/>
      <c r="C230" s="657"/>
      <c r="D230" s="158"/>
      <c r="E230" s="656"/>
      <c r="F230" s="582"/>
      <c r="G230" s="270"/>
    </row>
    <row r="231" spans="2:7" ht="42" x14ac:dyDescent="0.25">
      <c r="B231" s="158"/>
      <c r="C231" s="658" t="s">
        <v>491</v>
      </c>
      <c r="D231" s="158"/>
      <c r="E231" s="42"/>
      <c r="F231" s="582"/>
      <c r="G231" s="270"/>
    </row>
    <row r="232" spans="2:7" ht="10.5" customHeight="1" x14ac:dyDescent="0.25">
      <c r="B232" s="158"/>
      <c r="C232" s="659"/>
      <c r="D232" s="158"/>
      <c r="E232" s="656"/>
      <c r="F232" s="582"/>
      <c r="G232" s="270"/>
    </row>
    <row r="233" spans="2:7" ht="28.5" customHeight="1" x14ac:dyDescent="0.25">
      <c r="B233" s="158" t="s">
        <v>492</v>
      </c>
      <c r="C233" s="609" t="s">
        <v>493</v>
      </c>
      <c r="D233" s="158" t="s">
        <v>232</v>
      </c>
      <c r="E233" s="216">
        <v>6.1</v>
      </c>
      <c r="F233" s="271"/>
      <c r="G233" s="270">
        <f>E233*F233</f>
        <v>0</v>
      </c>
    </row>
    <row r="234" spans="2:7" ht="11.25" customHeight="1" x14ac:dyDescent="0.25">
      <c r="B234" s="158"/>
      <c r="C234" s="609"/>
      <c r="D234" s="158"/>
      <c r="E234" s="216"/>
      <c r="F234" s="271"/>
      <c r="G234" s="270"/>
    </row>
    <row r="235" spans="2:7" ht="14.5" x14ac:dyDescent="0.25">
      <c r="B235" s="158"/>
      <c r="C235" s="657" t="s">
        <v>494</v>
      </c>
      <c r="D235" s="158"/>
      <c r="E235" s="656"/>
      <c r="F235" s="582"/>
      <c r="G235" s="270"/>
    </row>
    <row r="236" spans="2:7" ht="8.25" customHeight="1" x14ac:dyDescent="0.25">
      <c r="B236" s="158"/>
      <c r="C236" s="657"/>
      <c r="D236" s="158"/>
      <c r="E236" s="656"/>
      <c r="F236" s="582"/>
      <c r="G236" s="270"/>
    </row>
    <row r="237" spans="2:7" ht="42" x14ac:dyDescent="0.25">
      <c r="B237" s="158"/>
      <c r="C237" s="660" t="s">
        <v>495</v>
      </c>
      <c r="D237" s="158"/>
      <c r="E237" s="656"/>
      <c r="F237" s="582"/>
      <c r="G237" s="270"/>
    </row>
    <row r="238" spans="2:7" x14ac:dyDescent="0.25">
      <c r="B238" s="158"/>
      <c r="C238" s="659"/>
      <c r="D238" s="158"/>
      <c r="E238" s="656"/>
      <c r="F238" s="582"/>
      <c r="G238" s="270"/>
    </row>
    <row r="239" spans="2:7" ht="28" x14ac:dyDescent="0.25">
      <c r="B239" s="158" t="s">
        <v>496</v>
      </c>
      <c r="C239" s="609" t="s">
        <v>497</v>
      </c>
      <c r="D239" s="158" t="s">
        <v>232</v>
      </c>
      <c r="E239" s="216">
        <v>39</v>
      </c>
      <c r="F239" s="271"/>
      <c r="G239" s="270">
        <f>E239*F239</f>
        <v>0</v>
      </c>
    </row>
    <row r="240" spans="2:7" ht="10.5" customHeight="1" x14ac:dyDescent="0.25">
      <c r="B240" s="158"/>
      <c r="C240" s="153"/>
      <c r="D240" s="158"/>
      <c r="E240" s="581"/>
      <c r="F240" s="271"/>
      <c r="G240" s="271"/>
    </row>
    <row r="241" spans="2:7" x14ac:dyDescent="0.25">
      <c r="B241" s="158"/>
      <c r="C241" s="289" t="s">
        <v>498</v>
      </c>
      <c r="D241" s="158"/>
      <c r="E241" s="581"/>
      <c r="F241" s="271"/>
      <c r="G241" s="271"/>
    </row>
    <row r="242" spans="2:7" ht="9.75" customHeight="1" x14ac:dyDescent="0.25">
      <c r="B242" s="158"/>
      <c r="C242" s="289"/>
      <c r="D242" s="158"/>
      <c r="E242" s="581"/>
      <c r="F242" s="271"/>
      <c r="G242" s="271"/>
    </row>
    <row r="243" spans="2:7" ht="14.5" x14ac:dyDescent="0.25">
      <c r="B243" s="158"/>
      <c r="C243" s="657" t="s">
        <v>494</v>
      </c>
      <c r="D243" s="158"/>
      <c r="E243" s="656"/>
      <c r="F243" s="582"/>
      <c r="G243" s="270"/>
    </row>
    <row r="244" spans="2:7" ht="42" x14ac:dyDescent="0.25">
      <c r="B244" s="158"/>
      <c r="C244" s="660" t="s">
        <v>499</v>
      </c>
      <c r="D244" s="158"/>
      <c r="E244" s="656"/>
      <c r="F244" s="582"/>
      <c r="G244" s="270"/>
    </row>
    <row r="245" spans="2:7" s="644" customFormat="1" ht="33" customHeight="1" x14ac:dyDescent="0.25">
      <c r="B245" s="158" t="s">
        <v>500</v>
      </c>
      <c r="C245" s="609" t="s">
        <v>497</v>
      </c>
      <c r="D245" s="158" t="s">
        <v>441</v>
      </c>
      <c r="E245" s="581">
        <v>69</v>
      </c>
      <c r="F245" s="271"/>
      <c r="G245" s="271">
        <f>F245*E245</f>
        <v>0</v>
      </c>
    </row>
    <row r="246" spans="2:7" x14ac:dyDescent="0.25">
      <c r="B246" s="158"/>
      <c r="C246" s="153"/>
      <c r="D246" s="158"/>
      <c r="E246" s="581"/>
      <c r="F246" s="271"/>
      <c r="G246" s="719"/>
    </row>
    <row r="247" spans="2:7" x14ac:dyDescent="0.25">
      <c r="B247" s="158"/>
      <c r="C247" s="661" t="s">
        <v>501</v>
      </c>
      <c r="D247" s="158"/>
      <c r="E247" s="581"/>
      <c r="F247" s="271"/>
      <c r="G247" s="719"/>
    </row>
    <row r="248" spans="2:7" x14ac:dyDescent="0.25">
      <c r="B248" s="158"/>
      <c r="C248" s="153"/>
      <c r="D248" s="158"/>
      <c r="E248" s="581"/>
      <c r="F248" s="271"/>
      <c r="G248" s="719"/>
    </row>
    <row r="249" spans="2:7" x14ac:dyDescent="0.25">
      <c r="B249" s="158"/>
      <c r="C249" s="247" t="s">
        <v>502</v>
      </c>
      <c r="D249" s="158"/>
      <c r="E249" s="581"/>
      <c r="F249" s="271"/>
      <c r="G249" s="719"/>
    </row>
    <row r="250" spans="2:7" x14ac:dyDescent="0.25">
      <c r="B250" s="158"/>
      <c r="C250" s="153"/>
      <c r="D250" s="158"/>
      <c r="E250" s="581"/>
      <c r="F250" s="271"/>
      <c r="G250" s="719"/>
    </row>
    <row r="251" spans="2:7" ht="14.5" x14ac:dyDescent="0.25">
      <c r="B251" s="228"/>
      <c r="C251" s="662" t="s">
        <v>503</v>
      </c>
      <c r="D251" s="228"/>
      <c r="E251" s="663"/>
      <c r="F251" s="642"/>
      <c r="G251" s="719"/>
    </row>
    <row r="252" spans="2:7" ht="42" x14ac:dyDescent="0.25">
      <c r="B252" s="158"/>
      <c r="C252" s="224" t="s">
        <v>504</v>
      </c>
      <c r="D252" s="158"/>
      <c r="E252" s="581"/>
      <c r="F252" s="271"/>
      <c r="G252" s="719"/>
    </row>
    <row r="253" spans="2:7" ht="10.5" customHeight="1" x14ac:dyDescent="0.25">
      <c r="B253" s="158"/>
      <c r="C253" s="153"/>
      <c r="D253" s="158"/>
      <c r="E253" s="581"/>
      <c r="F253" s="271"/>
      <c r="G253" s="719"/>
    </row>
    <row r="254" spans="2:7" ht="31.9" customHeight="1" x14ac:dyDescent="0.25">
      <c r="B254" s="158" t="s">
        <v>505</v>
      </c>
      <c r="C254" s="222" t="s">
        <v>506</v>
      </c>
      <c r="D254" s="158" t="s">
        <v>232</v>
      </c>
      <c r="E254" s="581">
        <v>25</v>
      </c>
      <c r="F254" s="642"/>
      <c r="G254" s="719">
        <f>F254*E254</f>
        <v>0</v>
      </c>
    </row>
    <row r="255" spans="2:7" x14ac:dyDescent="0.25">
      <c r="B255" s="158"/>
      <c r="C255" s="222"/>
      <c r="D255" s="158"/>
      <c r="E255" s="581"/>
      <c r="F255" s="642"/>
      <c r="G255" s="719"/>
    </row>
    <row r="256" spans="2:7" ht="27.75" customHeight="1" x14ac:dyDescent="0.25">
      <c r="B256" s="158"/>
      <c r="C256" s="224" t="s">
        <v>507</v>
      </c>
      <c r="D256" s="158"/>
      <c r="E256" s="581"/>
      <c r="F256" s="642"/>
      <c r="G256" s="719"/>
    </row>
    <row r="257" spans="2:7" x14ac:dyDescent="0.25">
      <c r="B257" s="158"/>
      <c r="C257" s="153"/>
      <c r="D257" s="158"/>
      <c r="E257" s="581"/>
      <c r="F257" s="271"/>
      <c r="G257" s="719"/>
    </row>
    <row r="258" spans="2:7" x14ac:dyDescent="0.25">
      <c r="B258" s="158" t="s">
        <v>508</v>
      </c>
      <c r="C258" s="648" t="s">
        <v>509</v>
      </c>
      <c r="D258" s="664" t="s">
        <v>346</v>
      </c>
      <c r="E258" s="605">
        <v>22</v>
      </c>
      <c r="F258" s="642"/>
      <c r="G258" s="719">
        <f>F258*E258</f>
        <v>0</v>
      </c>
    </row>
    <row r="259" spans="2:7" x14ac:dyDescent="0.25">
      <c r="B259" s="158"/>
      <c r="C259" s="639"/>
      <c r="D259" s="158"/>
      <c r="E259" s="581"/>
      <c r="F259" s="271"/>
      <c r="G259" s="271"/>
    </row>
    <row r="260" spans="2:7" ht="14.25" customHeight="1" x14ac:dyDescent="0.25">
      <c r="B260" s="158"/>
      <c r="C260" s="244" t="s">
        <v>510</v>
      </c>
      <c r="D260" s="158"/>
      <c r="E260" s="581"/>
      <c r="F260" s="271"/>
      <c r="G260" s="719"/>
    </row>
    <row r="261" spans="2:7" ht="42" x14ac:dyDescent="0.25">
      <c r="B261" s="158"/>
      <c r="C261" s="236" t="s">
        <v>511</v>
      </c>
      <c r="D261" s="158"/>
      <c r="E261" s="581"/>
      <c r="F261" s="271"/>
      <c r="G261" s="719"/>
    </row>
    <row r="262" spans="2:7" x14ac:dyDescent="0.25">
      <c r="B262" s="158"/>
      <c r="C262" s="153"/>
      <c r="D262" s="158"/>
      <c r="E262" s="581"/>
      <c r="F262" s="271"/>
      <c r="G262" s="719"/>
    </row>
    <row r="263" spans="2:7" ht="28" x14ac:dyDescent="0.25">
      <c r="B263" s="158" t="s">
        <v>512</v>
      </c>
      <c r="C263" s="222" t="s">
        <v>513</v>
      </c>
      <c r="D263" s="158" t="s">
        <v>232</v>
      </c>
      <c r="E263" s="581">
        <v>39.4</v>
      </c>
      <c r="F263" s="642"/>
      <c r="G263" s="719">
        <f>F263*E263</f>
        <v>0</v>
      </c>
    </row>
    <row r="264" spans="2:7" x14ac:dyDescent="0.25">
      <c r="B264" s="158"/>
      <c r="C264" s="222"/>
      <c r="D264" s="158"/>
      <c r="E264" s="581"/>
      <c r="F264" s="642"/>
      <c r="G264" s="717"/>
    </row>
    <row r="265" spans="2:7" ht="14.5" x14ac:dyDescent="0.25">
      <c r="B265" s="158"/>
      <c r="C265" s="246" t="s">
        <v>514</v>
      </c>
      <c r="D265" s="158"/>
      <c r="E265" s="581"/>
      <c r="F265" s="271"/>
      <c r="G265" s="271"/>
    </row>
    <row r="266" spans="2:7" x14ac:dyDescent="0.25">
      <c r="B266" s="158"/>
      <c r="C266" s="41"/>
      <c r="D266" s="158"/>
      <c r="E266" s="581"/>
      <c r="F266" s="271"/>
      <c r="G266" s="271"/>
    </row>
    <row r="267" spans="2:7" ht="42" x14ac:dyDescent="0.25">
      <c r="B267" s="158" t="s">
        <v>515</v>
      </c>
      <c r="C267" s="41" t="s">
        <v>516</v>
      </c>
      <c r="D267" s="158" t="s">
        <v>441</v>
      </c>
      <c r="E267" s="581">
        <v>47.3</v>
      </c>
      <c r="F267" s="271"/>
      <c r="G267" s="271">
        <f>F267*E267</f>
        <v>0</v>
      </c>
    </row>
    <row r="268" spans="2:7" x14ac:dyDescent="0.25">
      <c r="B268" s="158"/>
      <c r="C268" s="41"/>
      <c r="D268" s="158"/>
      <c r="E268" s="581"/>
      <c r="F268" s="271"/>
      <c r="G268" s="271"/>
    </row>
    <row r="269" spans="2:7" x14ac:dyDescent="0.25">
      <c r="B269" s="158"/>
      <c r="C269" s="219" t="s">
        <v>517</v>
      </c>
      <c r="D269" s="158"/>
      <c r="E269" s="581"/>
      <c r="F269" s="271"/>
      <c r="G269" s="271"/>
    </row>
    <row r="270" spans="2:7" x14ac:dyDescent="0.25">
      <c r="B270" s="158"/>
      <c r="C270" s="41"/>
      <c r="D270" s="158"/>
      <c r="E270" s="581"/>
      <c r="F270" s="271"/>
      <c r="G270" s="271"/>
    </row>
    <row r="271" spans="2:7" ht="42" x14ac:dyDescent="0.25">
      <c r="B271" s="158" t="s">
        <v>518</v>
      </c>
      <c r="C271" s="41" t="s">
        <v>519</v>
      </c>
      <c r="D271" s="158" t="s">
        <v>435</v>
      </c>
      <c r="E271" s="581">
        <v>56.14</v>
      </c>
      <c r="F271" s="271"/>
      <c r="G271" s="271"/>
    </row>
    <row r="272" spans="2:7" x14ac:dyDescent="0.25">
      <c r="B272" s="158"/>
      <c r="C272" s="41"/>
      <c r="D272" s="158"/>
      <c r="E272" s="581"/>
      <c r="F272" s="271"/>
      <c r="G272" s="271"/>
    </row>
    <row r="273" spans="1:7" x14ac:dyDescent="0.25">
      <c r="B273" s="158"/>
      <c r="C273" s="41"/>
      <c r="D273" s="158"/>
      <c r="E273" s="581"/>
      <c r="F273" s="271"/>
      <c r="G273" s="271"/>
    </row>
    <row r="274" spans="1:7" x14ac:dyDescent="0.25">
      <c r="B274" s="665"/>
      <c r="C274" s="666"/>
      <c r="D274" s="665"/>
      <c r="E274" s="667"/>
      <c r="F274" s="668"/>
      <c r="G274" s="723"/>
    </row>
    <row r="275" spans="1:7" s="644" customFormat="1" x14ac:dyDescent="0.25">
      <c r="A275" s="198"/>
      <c r="B275" s="669"/>
      <c r="C275" s="670"/>
      <c r="D275" s="671"/>
      <c r="E275" s="672"/>
      <c r="F275" s="673" t="s">
        <v>92</v>
      </c>
      <c r="G275" s="724">
        <f>SUM(G223:G274)</f>
        <v>0</v>
      </c>
    </row>
    <row r="276" spans="1:7" x14ac:dyDescent="0.25">
      <c r="B276" s="674"/>
      <c r="C276" s="675"/>
      <c r="D276" s="674"/>
      <c r="E276" s="676"/>
      <c r="F276" s="677"/>
      <c r="G276" s="677"/>
    </row>
    <row r="277" spans="1:7" x14ac:dyDescent="0.25">
      <c r="B277" s="576"/>
      <c r="C277" s="219"/>
      <c r="D277" s="576"/>
      <c r="E277" s="654"/>
      <c r="F277" s="580"/>
      <c r="G277" s="580"/>
    </row>
    <row r="278" spans="1:7" x14ac:dyDescent="0.25">
      <c r="B278" s="158"/>
      <c r="C278" s="41"/>
      <c r="D278" s="158"/>
      <c r="E278" s="581"/>
      <c r="F278" s="271"/>
      <c r="G278" s="717"/>
    </row>
    <row r="279" spans="1:7" s="644" customFormat="1" x14ac:dyDescent="0.25">
      <c r="B279" s="158"/>
      <c r="C279" s="289" t="s">
        <v>520</v>
      </c>
      <c r="D279" s="158"/>
      <c r="E279" s="656"/>
      <c r="F279" s="270"/>
      <c r="G279" s="270"/>
    </row>
    <row r="280" spans="1:7" s="644" customFormat="1" x14ac:dyDescent="0.25">
      <c r="B280" s="158"/>
      <c r="C280" s="41"/>
      <c r="D280" s="158"/>
      <c r="E280" s="656"/>
      <c r="F280" s="270"/>
      <c r="G280" s="270"/>
    </row>
    <row r="281" spans="1:7" x14ac:dyDescent="0.25">
      <c r="B281" s="228"/>
      <c r="C281" s="678" t="s">
        <v>521</v>
      </c>
      <c r="D281" s="228"/>
      <c r="E281" s="679"/>
      <c r="F281" s="582"/>
      <c r="G281" s="270"/>
    </row>
    <row r="282" spans="1:7" s="644" customFormat="1" x14ac:dyDescent="0.25">
      <c r="B282" s="680"/>
      <c r="C282" s="681"/>
      <c r="D282" s="52"/>
      <c r="E282" s="650"/>
      <c r="F282" s="651"/>
      <c r="G282" s="719"/>
    </row>
    <row r="283" spans="1:7" ht="70" x14ac:dyDescent="0.25">
      <c r="B283" s="158" t="s">
        <v>522</v>
      </c>
      <c r="C283" s="601" t="s">
        <v>523</v>
      </c>
      <c r="D283" s="158" t="s">
        <v>232</v>
      </c>
      <c r="E283" s="814">
        <v>41.72</v>
      </c>
      <c r="F283" s="271"/>
      <c r="G283" s="719">
        <f>F283*E283</f>
        <v>0</v>
      </c>
    </row>
    <row r="284" spans="1:7" x14ac:dyDescent="0.25">
      <c r="B284" s="158"/>
      <c r="C284" s="682"/>
      <c r="D284" s="52"/>
      <c r="E284" s="683"/>
      <c r="F284" s="271"/>
      <c r="G284" s="719"/>
    </row>
    <row r="285" spans="1:7" x14ac:dyDescent="0.25">
      <c r="B285" s="158"/>
      <c r="C285" s="876" t="s">
        <v>524</v>
      </c>
      <c r="D285" s="158"/>
      <c r="E285" s="814"/>
      <c r="F285" s="271"/>
      <c r="G285" s="719"/>
    </row>
    <row r="286" spans="1:7" x14ac:dyDescent="0.25">
      <c r="B286" s="158"/>
      <c r="C286" s="601"/>
      <c r="D286" s="158"/>
      <c r="E286" s="814"/>
      <c r="F286" s="271"/>
      <c r="G286" s="719"/>
    </row>
    <row r="287" spans="1:7" ht="84" x14ac:dyDescent="0.25">
      <c r="B287" s="158"/>
      <c r="C287" s="601" t="s">
        <v>525</v>
      </c>
      <c r="D287" s="158"/>
      <c r="E287" s="814"/>
      <c r="F287" s="271"/>
      <c r="G287" s="719"/>
    </row>
    <row r="288" spans="1:7" x14ac:dyDescent="0.25">
      <c r="B288" s="158"/>
      <c r="C288" s="601"/>
      <c r="D288" s="158"/>
      <c r="E288" s="814"/>
      <c r="F288" s="271"/>
      <c r="G288" s="719"/>
    </row>
    <row r="289" spans="2:7" x14ac:dyDescent="0.25">
      <c r="B289" s="158"/>
      <c r="C289" s="601"/>
      <c r="D289" s="158"/>
      <c r="E289" s="814"/>
      <c r="F289" s="271"/>
      <c r="G289" s="719"/>
    </row>
    <row r="290" spans="2:7" ht="42" x14ac:dyDescent="0.25">
      <c r="B290" s="158" t="s">
        <v>526</v>
      </c>
      <c r="C290" s="601" t="s">
        <v>527</v>
      </c>
      <c r="D290" s="158" t="s">
        <v>88</v>
      </c>
      <c r="E290" s="814">
        <v>1</v>
      </c>
      <c r="F290" s="271"/>
      <c r="G290" s="719"/>
    </row>
    <row r="291" spans="2:7" x14ac:dyDescent="0.25">
      <c r="B291" s="158"/>
      <c r="C291" s="682"/>
      <c r="D291" s="52"/>
      <c r="E291" s="683"/>
      <c r="F291" s="271"/>
      <c r="G291" s="719"/>
    </row>
    <row r="292" spans="2:7" x14ac:dyDescent="0.25">
      <c r="B292" s="158"/>
      <c r="C292" s="876" t="s">
        <v>528</v>
      </c>
      <c r="D292" s="158"/>
      <c r="E292" s="814"/>
      <c r="F292" s="271"/>
      <c r="G292" s="719"/>
    </row>
    <row r="293" spans="2:7" x14ac:dyDescent="0.25">
      <c r="B293" s="158"/>
      <c r="C293" s="601"/>
      <c r="D293" s="158"/>
      <c r="E293" s="814"/>
      <c r="F293" s="271"/>
      <c r="G293" s="719"/>
    </row>
    <row r="294" spans="2:7" ht="70" x14ac:dyDescent="0.25">
      <c r="B294" s="158" t="s">
        <v>529</v>
      </c>
      <c r="C294" s="299" t="s">
        <v>530</v>
      </c>
      <c r="D294" s="113" t="s">
        <v>531</v>
      </c>
      <c r="E294" s="895">
        <v>2</v>
      </c>
      <c r="F294" s="271"/>
      <c r="G294" s="719"/>
    </row>
    <row r="295" spans="2:7" x14ac:dyDescent="0.25">
      <c r="B295" s="158"/>
      <c r="C295" s="601"/>
      <c r="D295" s="158"/>
      <c r="E295" s="814"/>
      <c r="F295" s="271"/>
      <c r="G295" s="719"/>
    </row>
    <row r="296" spans="2:7" x14ac:dyDescent="0.25">
      <c r="B296" s="665"/>
      <c r="C296" s="687"/>
      <c r="D296" s="688"/>
      <c r="E296" s="689"/>
      <c r="F296" s="690"/>
      <c r="G296" s="725"/>
    </row>
    <row r="297" spans="2:7" x14ac:dyDescent="0.25">
      <c r="B297" s="669"/>
      <c r="C297" s="670"/>
      <c r="D297" s="671"/>
      <c r="E297" s="672"/>
      <c r="F297" s="673" t="s">
        <v>92</v>
      </c>
      <c r="G297" s="724">
        <f>SUM(G279:G296)</f>
        <v>0</v>
      </c>
    </row>
    <row r="298" spans="2:7" x14ac:dyDescent="0.25">
      <c r="B298" s="680"/>
      <c r="C298" s="681"/>
      <c r="D298" s="691"/>
      <c r="E298" s="692"/>
      <c r="F298" s="693"/>
      <c r="G298" s="719"/>
    </row>
    <row r="299" spans="2:7" x14ac:dyDescent="0.25">
      <c r="B299" s="680"/>
      <c r="C299" s="681"/>
      <c r="D299" s="691"/>
      <c r="E299" s="692"/>
      <c r="F299" s="693"/>
      <c r="G299" s="719"/>
    </row>
    <row r="300" spans="2:7" x14ac:dyDescent="0.25">
      <c r="B300" s="680"/>
      <c r="C300" s="681"/>
      <c r="D300" s="691"/>
      <c r="E300" s="692"/>
      <c r="F300" s="693"/>
      <c r="G300" s="719"/>
    </row>
    <row r="301" spans="2:7" x14ac:dyDescent="0.25">
      <c r="B301" s="680"/>
      <c r="C301" s="681"/>
      <c r="D301" s="691"/>
      <c r="E301" s="692"/>
      <c r="F301" s="693"/>
      <c r="G301" s="719"/>
    </row>
    <row r="302" spans="2:7" x14ac:dyDescent="0.25">
      <c r="B302" s="680"/>
      <c r="C302" s="681"/>
      <c r="D302" s="691"/>
      <c r="E302" s="692"/>
      <c r="F302" s="693"/>
      <c r="G302" s="719"/>
    </row>
    <row r="303" spans="2:7" x14ac:dyDescent="0.25">
      <c r="B303" s="680"/>
      <c r="C303" s="681"/>
      <c r="D303" s="691"/>
      <c r="E303" s="692"/>
      <c r="F303" s="693"/>
      <c r="G303" s="719"/>
    </row>
    <row r="304" spans="2:7" x14ac:dyDescent="0.25">
      <c r="B304" s="680"/>
      <c r="C304" s="681"/>
      <c r="D304" s="691"/>
      <c r="E304" s="692"/>
      <c r="F304" s="693"/>
      <c r="G304" s="719"/>
    </row>
    <row r="305" spans="2:7" x14ac:dyDescent="0.25">
      <c r="B305" s="680"/>
      <c r="C305" s="681"/>
      <c r="D305" s="691"/>
      <c r="E305" s="692"/>
      <c r="F305" s="693"/>
      <c r="G305" s="719"/>
    </row>
    <row r="306" spans="2:7" x14ac:dyDescent="0.25">
      <c r="B306" s="694"/>
      <c r="C306" s="695" t="s">
        <v>172</v>
      </c>
      <c r="D306" s="696"/>
      <c r="E306" s="697"/>
      <c r="F306" s="698"/>
      <c r="G306" s="726"/>
    </row>
    <row r="307" spans="2:7" x14ac:dyDescent="0.25">
      <c r="B307" s="680"/>
      <c r="C307" s="681"/>
      <c r="D307" s="691"/>
      <c r="E307" s="692"/>
      <c r="F307" s="693"/>
      <c r="G307" s="719"/>
    </row>
    <row r="308" spans="2:7" x14ac:dyDescent="0.25">
      <c r="B308" s="680"/>
      <c r="C308" s="347" t="s">
        <v>532</v>
      </c>
      <c r="D308" s="691"/>
      <c r="E308" s="692"/>
      <c r="F308" s="693"/>
      <c r="G308" s="719">
        <f>G52</f>
        <v>0</v>
      </c>
    </row>
    <row r="309" spans="2:7" x14ac:dyDescent="0.25">
      <c r="B309" s="680"/>
      <c r="C309" s="347" t="s">
        <v>533</v>
      </c>
      <c r="D309" s="691"/>
      <c r="E309" s="692"/>
      <c r="F309" s="693"/>
      <c r="G309" s="719">
        <f>G95</f>
        <v>0</v>
      </c>
    </row>
    <row r="310" spans="2:7" x14ac:dyDescent="0.25">
      <c r="B310" s="680"/>
      <c r="C310" s="347" t="s">
        <v>534</v>
      </c>
      <c r="D310" s="691"/>
      <c r="E310" s="692"/>
      <c r="F310" s="693"/>
      <c r="G310" s="719">
        <f>G155</f>
        <v>0</v>
      </c>
    </row>
    <row r="311" spans="2:7" x14ac:dyDescent="0.25">
      <c r="B311" s="680"/>
      <c r="C311" s="347" t="s">
        <v>535</v>
      </c>
      <c r="D311" s="691"/>
      <c r="E311" s="692"/>
      <c r="F311" s="693"/>
      <c r="G311" s="719">
        <f>G211</f>
        <v>0</v>
      </c>
    </row>
    <row r="312" spans="2:7" x14ac:dyDescent="0.25">
      <c r="B312" s="680"/>
      <c r="C312" s="347" t="s">
        <v>536</v>
      </c>
      <c r="D312" s="691"/>
      <c r="E312" s="692"/>
      <c r="F312" s="693"/>
      <c r="G312" s="727">
        <f>G222</f>
        <v>0</v>
      </c>
    </row>
    <row r="313" spans="2:7" x14ac:dyDescent="0.25">
      <c r="B313" s="680"/>
      <c r="C313" s="347" t="s">
        <v>537</v>
      </c>
      <c r="D313" s="691"/>
      <c r="E313" s="692"/>
      <c r="F313" s="651"/>
      <c r="G313" s="719">
        <f>G275</f>
        <v>0</v>
      </c>
    </row>
    <row r="314" spans="2:7" x14ac:dyDescent="0.25">
      <c r="B314" s="680"/>
      <c r="C314" s="347" t="s">
        <v>538</v>
      </c>
      <c r="D314" s="691"/>
      <c r="E314" s="692"/>
      <c r="F314" s="699"/>
      <c r="G314" s="701">
        <f>G297</f>
        <v>0</v>
      </c>
    </row>
    <row r="315" spans="2:7" x14ac:dyDescent="0.25">
      <c r="B315" s="158"/>
      <c r="C315" s="347"/>
      <c r="D315" s="684"/>
      <c r="E315" s="685"/>
      <c r="F315" s="686"/>
      <c r="G315" s="582"/>
    </row>
    <row r="316" spans="2:7" x14ac:dyDescent="0.25">
      <c r="B316" s="158"/>
      <c r="C316" s="219"/>
      <c r="D316" s="684"/>
      <c r="E316" s="685"/>
      <c r="F316" s="700"/>
      <c r="G316" s="582"/>
    </row>
    <row r="317" spans="2:7" x14ac:dyDescent="0.25">
      <c r="B317" s="680"/>
      <c r="C317" s="407"/>
      <c r="D317" s="691"/>
      <c r="E317" s="692"/>
      <c r="F317" s="699"/>
      <c r="G317" s="701"/>
    </row>
    <row r="318" spans="2:7" x14ac:dyDescent="0.25">
      <c r="B318" s="680"/>
      <c r="C318" s="371"/>
      <c r="D318" s="691"/>
      <c r="E318" s="692"/>
      <c r="F318" s="699"/>
      <c r="G318" s="701"/>
    </row>
    <row r="319" spans="2:7" x14ac:dyDescent="0.25">
      <c r="B319" s="680"/>
      <c r="C319" s="407"/>
      <c r="D319" s="691"/>
      <c r="E319" s="692"/>
      <c r="F319" s="699"/>
      <c r="G319" s="701"/>
    </row>
    <row r="320" spans="2:7" x14ac:dyDescent="0.25">
      <c r="B320" s="680"/>
      <c r="C320" s="407"/>
      <c r="D320" s="691"/>
      <c r="E320" s="692"/>
      <c r="F320" s="699"/>
      <c r="G320" s="701"/>
    </row>
    <row r="321" spans="2:7" x14ac:dyDescent="0.25">
      <c r="B321" s="680"/>
      <c r="C321" s="407"/>
      <c r="D321" s="691"/>
      <c r="E321" s="692"/>
      <c r="F321" s="699"/>
      <c r="G321" s="701"/>
    </row>
    <row r="322" spans="2:7" x14ac:dyDescent="0.25">
      <c r="B322" s="680"/>
      <c r="C322" s="407"/>
      <c r="D322" s="691"/>
      <c r="E322" s="692"/>
      <c r="F322" s="699"/>
      <c r="G322" s="701"/>
    </row>
    <row r="323" spans="2:7" x14ac:dyDescent="0.25">
      <c r="B323" s="680"/>
      <c r="C323" s="407"/>
      <c r="D323" s="691"/>
      <c r="E323" s="692"/>
      <c r="F323" s="699"/>
      <c r="G323" s="701"/>
    </row>
    <row r="324" spans="2:7" x14ac:dyDescent="0.25">
      <c r="B324" s="680"/>
      <c r="C324" s="407"/>
      <c r="D324" s="691"/>
      <c r="E324" s="692"/>
      <c r="F324" s="699"/>
      <c r="G324" s="701"/>
    </row>
    <row r="325" spans="2:7" x14ac:dyDescent="0.25">
      <c r="B325" s="680"/>
      <c r="C325" s="407"/>
      <c r="D325" s="691"/>
      <c r="E325" s="692"/>
      <c r="F325" s="699"/>
      <c r="G325" s="701"/>
    </row>
    <row r="326" spans="2:7" x14ac:dyDescent="0.25">
      <c r="B326" s="680"/>
      <c r="C326" s="407"/>
      <c r="D326" s="691"/>
      <c r="E326" s="692"/>
      <c r="F326" s="699"/>
      <c r="G326" s="701"/>
    </row>
    <row r="327" spans="2:7" x14ac:dyDescent="0.25">
      <c r="B327" s="680"/>
      <c r="C327" s="407"/>
      <c r="D327" s="691"/>
      <c r="E327" s="692"/>
      <c r="F327" s="699"/>
      <c r="G327" s="701"/>
    </row>
    <row r="328" spans="2:7" x14ac:dyDescent="0.25">
      <c r="B328" s="680"/>
      <c r="C328" s="407"/>
      <c r="D328" s="691"/>
      <c r="E328" s="692"/>
      <c r="F328" s="699"/>
      <c r="G328" s="701"/>
    </row>
    <row r="329" spans="2:7" x14ac:dyDescent="0.25">
      <c r="B329" s="680"/>
      <c r="C329" s="407"/>
      <c r="D329" s="691"/>
      <c r="E329" s="692"/>
      <c r="F329" s="699"/>
      <c r="G329" s="701"/>
    </row>
    <row r="330" spans="2:7" x14ac:dyDescent="0.25">
      <c r="B330" s="680"/>
      <c r="C330" s="407"/>
      <c r="D330" s="691"/>
      <c r="E330" s="692"/>
      <c r="F330" s="699"/>
      <c r="G330" s="701"/>
    </row>
    <row r="331" spans="2:7" x14ac:dyDescent="0.25">
      <c r="B331" s="680"/>
      <c r="C331" s="407"/>
      <c r="D331" s="691"/>
      <c r="E331" s="692"/>
      <c r="F331" s="699"/>
      <c r="G331" s="701"/>
    </row>
    <row r="332" spans="2:7" x14ac:dyDescent="0.25">
      <c r="B332" s="680"/>
      <c r="C332" s="407"/>
      <c r="D332" s="691"/>
      <c r="E332" s="692"/>
      <c r="F332" s="699"/>
      <c r="G332" s="701"/>
    </row>
    <row r="333" spans="2:7" x14ac:dyDescent="0.25">
      <c r="B333" s="680"/>
      <c r="C333" s="407"/>
      <c r="D333" s="691"/>
      <c r="E333" s="692"/>
      <c r="F333" s="699"/>
      <c r="G333" s="701"/>
    </row>
    <row r="334" spans="2:7" x14ac:dyDescent="0.25">
      <c r="B334" s="680"/>
      <c r="C334" s="407"/>
      <c r="D334" s="691"/>
      <c r="E334" s="692"/>
      <c r="F334" s="699"/>
      <c r="G334" s="701"/>
    </row>
    <row r="335" spans="2:7" x14ac:dyDescent="0.25">
      <c r="B335" s="680"/>
      <c r="C335" s="407"/>
      <c r="D335" s="691"/>
      <c r="E335" s="692"/>
      <c r="F335" s="699"/>
      <c r="G335" s="701"/>
    </row>
    <row r="336" spans="2:7" x14ac:dyDescent="0.25">
      <c r="B336" s="680"/>
      <c r="C336" s="407"/>
      <c r="D336" s="691"/>
      <c r="E336" s="692"/>
      <c r="F336" s="699"/>
      <c r="G336" s="701"/>
    </row>
    <row r="337" spans="2:7" x14ac:dyDescent="0.25">
      <c r="B337" s="680"/>
      <c r="C337" s="407"/>
      <c r="D337" s="691"/>
      <c r="E337" s="692"/>
      <c r="F337" s="699"/>
      <c r="G337" s="701"/>
    </row>
    <row r="338" spans="2:7" x14ac:dyDescent="0.25">
      <c r="B338" s="680"/>
      <c r="C338" s="407"/>
      <c r="D338" s="691"/>
      <c r="E338" s="692"/>
      <c r="F338" s="699"/>
      <c r="G338" s="701"/>
    </row>
    <row r="339" spans="2:7" x14ac:dyDescent="0.25">
      <c r="B339" s="680"/>
      <c r="C339" s="407"/>
      <c r="D339" s="691"/>
      <c r="E339" s="692"/>
      <c r="F339" s="699"/>
      <c r="G339" s="701"/>
    </row>
    <row r="340" spans="2:7" x14ac:dyDescent="0.25">
      <c r="B340" s="680"/>
      <c r="C340" s="407"/>
      <c r="D340" s="691"/>
      <c r="E340" s="692"/>
      <c r="F340" s="699"/>
      <c r="G340" s="701"/>
    </row>
    <row r="341" spans="2:7" x14ac:dyDescent="0.25">
      <c r="B341" s="680"/>
      <c r="C341" s="407"/>
      <c r="D341" s="691"/>
      <c r="E341" s="692"/>
      <c r="F341" s="699"/>
      <c r="G341" s="701"/>
    </row>
    <row r="342" spans="2:7" x14ac:dyDescent="0.25">
      <c r="B342" s="680"/>
      <c r="C342" s="407"/>
      <c r="D342" s="691"/>
      <c r="E342" s="692"/>
      <c r="F342" s="699"/>
      <c r="G342" s="701"/>
    </row>
    <row r="343" spans="2:7" x14ac:dyDescent="0.25">
      <c r="B343" s="680"/>
      <c r="C343" s="407"/>
      <c r="D343" s="691"/>
      <c r="E343" s="692"/>
      <c r="F343" s="699"/>
      <c r="G343" s="701"/>
    </row>
    <row r="344" spans="2:7" s="67" customFormat="1" x14ac:dyDescent="0.25">
      <c r="B344" s="680"/>
      <c r="C344" s="299"/>
      <c r="D344" s="691"/>
      <c r="E344" s="692"/>
      <c r="F344" s="699"/>
      <c r="G344" s="701"/>
    </row>
    <row r="345" spans="2:7" x14ac:dyDescent="0.25">
      <c r="B345" s="680"/>
      <c r="C345" s="299"/>
      <c r="D345" s="691"/>
      <c r="E345" s="692"/>
      <c r="F345" s="699"/>
      <c r="G345" s="701"/>
    </row>
    <row r="346" spans="2:7" x14ac:dyDescent="0.25">
      <c r="B346" s="680"/>
      <c r="C346" s="299"/>
      <c r="D346" s="691"/>
      <c r="E346" s="692"/>
      <c r="F346" s="699"/>
      <c r="G346" s="701"/>
    </row>
    <row r="347" spans="2:7" x14ac:dyDescent="0.25">
      <c r="B347" s="680"/>
      <c r="C347" s="299"/>
      <c r="D347" s="691"/>
      <c r="E347" s="692"/>
      <c r="F347" s="699"/>
      <c r="G347" s="701"/>
    </row>
    <row r="348" spans="2:7" x14ac:dyDescent="0.25">
      <c r="B348" s="680"/>
      <c r="C348" s="299"/>
      <c r="D348" s="691"/>
      <c r="E348" s="692"/>
      <c r="F348" s="699"/>
      <c r="G348" s="701"/>
    </row>
    <row r="349" spans="2:7" x14ac:dyDescent="0.25">
      <c r="B349" s="595"/>
      <c r="C349" s="596"/>
      <c r="D349" s="597"/>
      <c r="E349" s="598"/>
      <c r="F349" s="728" t="s">
        <v>177</v>
      </c>
      <c r="G349" s="729">
        <f>SUM(G308:G348)</f>
        <v>0</v>
      </c>
    </row>
    <row r="350" spans="2:7" x14ac:dyDescent="0.25">
      <c r="B350" s="6"/>
      <c r="C350" s="559"/>
      <c r="D350" s="6"/>
      <c r="E350" s="702"/>
      <c r="F350" s="703"/>
      <c r="G350" s="713"/>
    </row>
    <row r="351" spans="2:7" x14ac:dyDescent="0.25">
      <c r="B351" s="250"/>
      <c r="C351" s="704"/>
      <c r="D351" s="705"/>
      <c r="E351" s="706"/>
      <c r="F351" s="703"/>
      <c r="G351" s="707"/>
    </row>
    <row r="352" spans="2:7" x14ac:dyDescent="0.25">
      <c r="B352" s="250"/>
      <c r="C352" s="708"/>
      <c r="D352" s="705"/>
      <c r="E352" s="706"/>
      <c r="F352" s="703"/>
      <c r="G352" s="707"/>
    </row>
    <row r="353" spans="2:7" x14ac:dyDescent="0.25">
      <c r="B353" s="250"/>
      <c r="C353" s="704"/>
      <c r="E353" s="702"/>
      <c r="F353" s="703"/>
      <c r="G353" s="707"/>
    </row>
    <row r="354" spans="2:7" x14ac:dyDescent="0.25">
      <c r="B354" s="250"/>
      <c r="C354" s="708"/>
      <c r="E354" s="702"/>
      <c r="F354" s="703"/>
      <c r="G354" s="707"/>
    </row>
    <row r="355" spans="2:7" x14ac:dyDescent="0.25">
      <c r="B355" s="250"/>
      <c r="C355" s="708"/>
      <c r="E355" s="702"/>
      <c r="F355" s="703"/>
      <c r="G355" s="707"/>
    </row>
    <row r="356" spans="2:7" x14ac:dyDescent="0.25">
      <c r="B356" s="250"/>
      <c r="C356" s="708"/>
      <c r="E356" s="702"/>
      <c r="F356" s="703"/>
      <c r="G356" s="707"/>
    </row>
    <row r="357" spans="2:7" x14ac:dyDescent="0.25">
      <c r="B357" s="250"/>
      <c r="C357" s="708"/>
      <c r="E357" s="702"/>
      <c r="F357" s="703"/>
      <c r="G357" s="707"/>
    </row>
    <row r="358" spans="2:7" x14ac:dyDescent="0.25">
      <c r="B358" s="250"/>
      <c r="C358" s="708"/>
      <c r="E358" s="702"/>
      <c r="F358" s="703"/>
      <c r="G358" s="707"/>
    </row>
    <row r="359" spans="2:7" x14ac:dyDescent="0.25">
      <c r="B359" s="250"/>
      <c r="C359" s="708"/>
      <c r="E359" s="702"/>
      <c r="F359" s="703"/>
      <c r="G359" s="707"/>
    </row>
    <row r="360" spans="2:7" x14ac:dyDescent="0.25">
      <c r="B360" s="250"/>
      <c r="C360" s="708"/>
      <c r="E360" s="702"/>
      <c r="F360" s="703"/>
      <c r="G360" s="707"/>
    </row>
    <row r="361" spans="2:7" x14ac:dyDescent="0.25">
      <c r="B361" s="250"/>
      <c r="C361" s="708"/>
      <c r="E361" s="702"/>
      <c r="F361" s="703"/>
      <c r="G361" s="707"/>
    </row>
    <row r="362" spans="2:7" x14ac:dyDescent="0.25">
      <c r="B362" s="250"/>
      <c r="C362" s="708"/>
      <c r="E362" s="702"/>
      <c r="F362" s="703"/>
      <c r="G362" s="707"/>
    </row>
    <row r="363" spans="2:7" x14ac:dyDescent="0.25">
      <c r="B363" s="250"/>
      <c r="C363" s="708"/>
      <c r="E363" s="702"/>
      <c r="F363" s="703"/>
      <c r="G363" s="707"/>
    </row>
    <row r="364" spans="2:7" x14ac:dyDescent="0.25">
      <c r="B364" s="250"/>
      <c r="C364" s="708"/>
      <c r="E364" s="702"/>
      <c r="F364" s="703"/>
      <c r="G364" s="707"/>
    </row>
    <row r="365" spans="2:7" x14ac:dyDescent="0.25">
      <c r="B365" s="250"/>
      <c r="C365" s="708"/>
      <c r="E365" s="702"/>
      <c r="F365" s="703"/>
      <c r="G365" s="707"/>
    </row>
    <row r="366" spans="2:7" x14ac:dyDescent="0.25">
      <c r="B366" s="250"/>
      <c r="C366" s="708"/>
      <c r="E366" s="702"/>
      <c r="F366" s="703"/>
      <c r="G366" s="707"/>
    </row>
    <row r="367" spans="2:7" x14ac:dyDescent="0.25">
      <c r="B367" s="250"/>
      <c r="C367" s="708"/>
      <c r="E367" s="702"/>
      <c r="F367" s="703"/>
      <c r="G367" s="707"/>
    </row>
    <row r="368" spans="2:7" x14ac:dyDescent="0.25">
      <c r="B368" s="250"/>
      <c r="C368" s="708"/>
      <c r="E368" s="702"/>
      <c r="F368" s="703"/>
      <c r="G368" s="707"/>
    </row>
    <row r="369" spans="2:7" x14ac:dyDescent="0.25">
      <c r="B369" s="250"/>
      <c r="C369" s="708"/>
      <c r="E369" s="702"/>
      <c r="F369" s="703"/>
      <c r="G369" s="707"/>
    </row>
    <row r="370" spans="2:7" x14ac:dyDescent="0.25">
      <c r="B370" s="250"/>
      <c r="C370" s="708"/>
      <c r="E370" s="702"/>
      <c r="F370" s="703"/>
      <c r="G370" s="707"/>
    </row>
    <row r="371" spans="2:7" x14ac:dyDescent="0.25">
      <c r="B371" s="250"/>
      <c r="C371" s="708"/>
      <c r="E371" s="702"/>
      <c r="F371" s="703"/>
      <c r="G371" s="707"/>
    </row>
    <row r="372" spans="2:7" x14ac:dyDescent="0.25">
      <c r="B372" s="250"/>
      <c r="C372" s="708"/>
      <c r="E372" s="702"/>
      <c r="F372" s="703"/>
      <c r="G372" s="707"/>
    </row>
    <row r="373" spans="2:7" x14ac:dyDescent="0.25">
      <c r="B373" s="250"/>
      <c r="C373" s="709"/>
      <c r="E373" s="702"/>
      <c r="F373" s="703"/>
      <c r="G373" s="707"/>
    </row>
    <row r="374" spans="2:7" x14ac:dyDescent="0.25">
      <c r="B374" s="250"/>
      <c r="E374" s="702"/>
      <c r="F374" s="703"/>
      <c r="G374" s="707"/>
    </row>
    <row r="375" spans="2:7" x14ac:dyDescent="0.25">
      <c r="B375" s="250"/>
      <c r="E375" s="702"/>
      <c r="F375" s="703"/>
      <c r="G375" s="707"/>
    </row>
    <row r="376" spans="2:7" x14ac:dyDescent="0.25">
      <c r="B376" s="250"/>
      <c r="E376" s="702"/>
      <c r="F376" s="703"/>
      <c r="G376" s="707"/>
    </row>
    <row r="377" spans="2:7" x14ac:dyDescent="0.25">
      <c r="B377" s="250"/>
      <c r="E377" s="702"/>
      <c r="F377" s="703"/>
      <c r="G377" s="707"/>
    </row>
    <row r="378" spans="2:7" x14ac:dyDescent="0.25">
      <c r="B378" s="250"/>
      <c r="E378" s="702"/>
      <c r="F378" s="703"/>
      <c r="G378" s="707"/>
    </row>
    <row r="379" spans="2:7" x14ac:dyDescent="0.25">
      <c r="B379" s="250"/>
      <c r="E379" s="702"/>
      <c r="F379" s="703"/>
      <c r="G379" s="707"/>
    </row>
    <row r="380" spans="2:7" x14ac:dyDescent="0.25">
      <c r="B380" s="250"/>
      <c r="E380" s="702"/>
      <c r="F380" s="703"/>
      <c r="G380" s="707"/>
    </row>
    <row r="381" spans="2:7" x14ac:dyDescent="0.25">
      <c r="B381" s="250"/>
      <c r="E381" s="702"/>
      <c r="F381" s="703"/>
      <c r="G381" s="707"/>
    </row>
    <row r="382" spans="2:7" x14ac:dyDescent="0.25">
      <c r="B382" s="250"/>
      <c r="E382" s="702"/>
      <c r="F382" s="703"/>
      <c r="G382" s="707"/>
    </row>
    <row r="383" spans="2:7" x14ac:dyDescent="0.25">
      <c r="B383" s="250"/>
      <c r="E383" s="702"/>
      <c r="F383" s="703"/>
      <c r="G383" s="707"/>
    </row>
    <row r="384" spans="2:7" x14ac:dyDescent="0.25">
      <c r="B384" s="250"/>
      <c r="E384" s="702"/>
      <c r="F384" s="703"/>
      <c r="G384" s="707"/>
    </row>
    <row r="385" spans="2:7" x14ac:dyDescent="0.25">
      <c r="B385" s="250"/>
      <c r="E385" s="702"/>
      <c r="F385" s="703"/>
      <c r="G385" s="707"/>
    </row>
    <row r="386" spans="2:7" x14ac:dyDescent="0.25">
      <c r="B386" s="250"/>
      <c r="E386" s="702"/>
      <c r="F386" s="703"/>
      <c r="G386" s="707"/>
    </row>
    <row r="387" spans="2:7" x14ac:dyDescent="0.25">
      <c r="B387" s="250"/>
      <c r="E387" s="702"/>
      <c r="F387" s="703"/>
      <c r="G387" s="707"/>
    </row>
    <row r="388" spans="2:7" x14ac:dyDescent="0.25">
      <c r="B388" s="250"/>
      <c r="E388" s="702"/>
      <c r="F388" s="703"/>
      <c r="G388" s="707"/>
    </row>
    <row r="389" spans="2:7" x14ac:dyDescent="0.25">
      <c r="B389" s="250"/>
      <c r="E389" s="702"/>
      <c r="F389" s="703"/>
      <c r="G389" s="707"/>
    </row>
    <row r="390" spans="2:7" x14ac:dyDescent="0.25">
      <c r="B390" s="250"/>
      <c r="E390" s="702"/>
      <c r="F390" s="703"/>
      <c r="G390" s="707"/>
    </row>
    <row r="391" spans="2:7" x14ac:dyDescent="0.25">
      <c r="B391" s="250"/>
      <c r="E391" s="702"/>
      <c r="F391" s="703"/>
      <c r="G391" s="707"/>
    </row>
    <row r="392" spans="2:7" x14ac:dyDescent="0.25">
      <c r="B392" s="250"/>
      <c r="E392" s="702"/>
      <c r="F392" s="703"/>
      <c r="G392" s="707"/>
    </row>
    <row r="393" spans="2:7" x14ac:dyDescent="0.25">
      <c r="B393" s="250"/>
      <c r="E393" s="702"/>
      <c r="F393" s="703"/>
      <c r="G393" s="707"/>
    </row>
    <row r="394" spans="2:7" x14ac:dyDescent="0.25">
      <c r="B394" s="250"/>
      <c r="E394" s="702"/>
      <c r="F394" s="703"/>
      <c r="G394" s="707"/>
    </row>
    <row r="395" spans="2:7" x14ac:dyDescent="0.25">
      <c r="B395" s="250"/>
      <c r="E395" s="702"/>
      <c r="F395" s="703"/>
      <c r="G395" s="707"/>
    </row>
    <row r="396" spans="2:7" x14ac:dyDescent="0.25">
      <c r="B396" s="250"/>
      <c r="E396" s="702"/>
      <c r="F396" s="703"/>
      <c r="G396" s="707"/>
    </row>
    <row r="397" spans="2:7" x14ac:dyDescent="0.25">
      <c r="B397" s="250"/>
      <c r="E397" s="702"/>
      <c r="F397" s="703"/>
      <c r="G397" s="707"/>
    </row>
    <row r="398" spans="2:7" x14ac:dyDescent="0.25">
      <c r="B398" s="250"/>
      <c r="E398" s="702"/>
      <c r="F398" s="703"/>
      <c r="G398" s="707"/>
    </row>
    <row r="399" spans="2:7" x14ac:dyDescent="0.25">
      <c r="B399" s="250"/>
      <c r="E399" s="702"/>
      <c r="F399" s="703"/>
      <c r="G399" s="707"/>
    </row>
    <row r="400" spans="2:7" x14ac:dyDescent="0.25">
      <c r="B400" s="250"/>
      <c r="E400" s="702"/>
      <c r="F400" s="703"/>
      <c r="G400" s="707"/>
    </row>
    <row r="401" spans="2:7" x14ac:dyDescent="0.25">
      <c r="B401" s="250"/>
      <c r="E401" s="702"/>
      <c r="F401" s="703"/>
      <c r="G401" s="707"/>
    </row>
    <row r="402" spans="2:7" x14ac:dyDescent="0.25">
      <c r="B402" s="250"/>
      <c r="E402" s="702"/>
      <c r="F402" s="703"/>
      <c r="G402" s="707"/>
    </row>
    <row r="403" spans="2:7" x14ac:dyDescent="0.25">
      <c r="B403" s="250"/>
      <c r="E403" s="702"/>
      <c r="F403" s="703"/>
      <c r="G403" s="707"/>
    </row>
    <row r="404" spans="2:7" x14ac:dyDescent="0.25">
      <c r="B404" s="250"/>
      <c r="E404" s="702"/>
      <c r="F404" s="703"/>
      <c r="G404" s="707"/>
    </row>
    <row r="405" spans="2:7" x14ac:dyDescent="0.25">
      <c r="B405" s="250"/>
      <c r="E405" s="702"/>
      <c r="F405" s="703"/>
      <c r="G405" s="707"/>
    </row>
    <row r="406" spans="2:7" x14ac:dyDescent="0.25">
      <c r="B406" s="250"/>
      <c r="E406" s="702"/>
      <c r="F406" s="703"/>
      <c r="G406" s="707"/>
    </row>
    <row r="407" spans="2:7" x14ac:dyDescent="0.25">
      <c r="B407" s="250"/>
      <c r="E407" s="702"/>
      <c r="F407" s="703"/>
      <c r="G407" s="707"/>
    </row>
    <row r="408" spans="2:7" x14ac:dyDescent="0.25">
      <c r="B408" s="250"/>
      <c r="E408" s="702"/>
      <c r="F408" s="703"/>
      <c r="G408" s="707"/>
    </row>
    <row r="409" spans="2:7" x14ac:dyDescent="0.25">
      <c r="B409" s="250"/>
      <c r="E409" s="702"/>
      <c r="F409" s="703"/>
      <c r="G409" s="707"/>
    </row>
    <row r="410" spans="2:7" x14ac:dyDescent="0.25">
      <c r="B410" s="250"/>
      <c r="E410" s="702"/>
      <c r="F410" s="703"/>
      <c r="G410" s="707"/>
    </row>
    <row r="411" spans="2:7" x14ac:dyDescent="0.25">
      <c r="B411" s="250"/>
      <c r="E411" s="702"/>
      <c r="F411" s="703"/>
      <c r="G411" s="707"/>
    </row>
    <row r="412" spans="2:7" x14ac:dyDescent="0.25">
      <c r="B412" s="250"/>
      <c r="E412" s="702"/>
      <c r="F412" s="703"/>
      <c r="G412" s="707"/>
    </row>
    <row r="413" spans="2:7" x14ac:dyDescent="0.25">
      <c r="B413" s="250"/>
      <c r="E413" s="702"/>
      <c r="F413" s="703"/>
      <c r="G413" s="707"/>
    </row>
    <row r="414" spans="2:7" x14ac:dyDescent="0.25">
      <c r="B414" s="250"/>
      <c r="E414" s="702"/>
      <c r="F414" s="703"/>
      <c r="G414" s="707"/>
    </row>
    <row r="415" spans="2:7" x14ac:dyDescent="0.25">
      <c r="B415" s="250"/>
      <c r="E415" s="702"/>
      <c r="F415" s="703"/>
      <c r="G415" s="707"/>
    </row>
    <row r="416" spans="2:7" x14ac:dyDescent="0.25">
      <c r="B416" s="250"/>
      <c r="E416" s="702"/>
      <c r="F416" s="703"/>
      <c r="G416" s="707"/>
    </row>
    <row r="417" spans="2:7" x14ac:dyDescent="0.25">
      <c r="B417" s="250"/>
      <c r="E417" s="702"/>
      <c r="F417" s="703"/>
      <c r="G417" s="707"/>
    </row>
    <row r="418" spans="2:7" x14ac:dyDescent="0.25">
      <c r="B418" s="250"/>
      <c r="E418" s="702"/>
      <c r="F418" s="703"/>
      <c r="G418" s="707"/>
    </row>
    <row r="419" spans="2:7" x14ac:dyDescent="0.25">
      <c r="B419" s="250"/>
      <c r="E419" s="702"/>
      <c r="F419" s="703"/>
      <c r="G419" s="707"/>
    </row>
    <row r="420" spans="2:7" x14ac:dyDescent="0.25">
      <c r="B420" s="250"/>
      <c r="E420" s="702"/>
      <c r="F420" s="703"/>
      <c r="G420" s="707"/>
    </row>
    <row r="421" spans="2:7" x14ac:dyDescent="0.25">
      <c r="B421" s="250"/>
      <c r="E421" s="702"/>
      <c r="F421" s="703"/>
      <c r="G421" s="707"/>
    </row>
    <row r="422" spans="2:7" x14ac:dyDescent="0.25">
      <c r="B422" s="250"/>
      <c r="E422" s="702"/>
      <c r="F422" s="703"/>
      <c r="G422" s="707"/>
    </row>
    <row r="423" spans="2:7" x14ac:dyDescent="0.25">
      <c r="B423" s="250"/>
      <c r="E423" s="702"/>
      <c r="F423" s="703"/>
      <c r="G423" s="707"/>
    </row>
    <row r="424" spans="2:7" x14ac:dyDescent="0.25">
      <c r="B424" s="250"/>
      <c r="E424" s="702"/>
      <c r="F424" s="703"/>
      <c r="G424" s="707"/>
    </row>
    <row r="425" spans="2:7" x14ac:dyDescent="0.25">
      <c r="B425" s="250"/>
      <c r="E425" s="702"/>
      <c r="F425" s="703"/>
      <c r="G425" s="707"/>
    </row>
    <row r="426" spans="2:7" x14ac:dyDescent="0.25">
      <c r="B426" s="250"/>
      <c r="E426" s="702"/>
      <c r="F426" s="703"/>
      <c r="G426" s="707"/>
    </row>
    <row r="427" spans="2:7" x14ac:dyDescent="0.25">
      <c r="B427" s="250"/>
      <c r="E427" s="702"/>
      <c r="F427" s="703"/>
      <c r="G427" s="707"/>
    </row>
    <row r="428" spans="2:7" x14ac:dyDescent="0.25">
      <c r="B428" s="250"/>
      <c r="E428" s="702"/>
      <c r="F428" s="703"/>
      <c r="G428" s="707"/>
    </row>
    <row r="429" spans="2:7" x14ac:dyDescent="0.25">
      <c r="B429" s="250"/>
      <c r="E429" s="702"/>
      <c r="F429" s="703"/>
      <c r="G429" s="707"/>
    </row>
    <row r="430" spans="2:7" x14ac:dyDescent="0.25">
      <c r="B430" s="250"/>
      <c r="E430" s="702"/>
      <c r="F430" s="703"/>
      <c r="G430" s="707"/>
    </row>
    <row r="431" spans="2:7" x14ac:dyDescent="0.25">
      <c r="B431" s="250"/>
      <c r="E431" s="702"/>
      <c r="F431" s="703"/>
      <c r="G431" s="707"/>
    </row>
    <row r="432" spans="2:7" x14ac:dyDescent="0.25">
      <c r="B432" s="250"/>
      <c r="E432" s="702"/>
      <c r="F432" s="703"/>
      <c r="G432" s="707"/>
    </row>
    <row r="433" spans="2:7" x14ac:dyDescent="0.25">
      <c r="B433" s="250"/>
      <c r="E433" s="702"/>
      <c r="F433" s="703"/>
      <c r="G433" s="707"/>
    </row>
    <row r="434" spans="2:7" x14ac:dyDescent="0.25">
      <c r="B434" s="250"/>
      <c r="E434" s="702"/>
      <c r="F434" s="703"/>
      <c r="G434" s="707"/>
    </row>
    <row r="435" spans="2:7" x14ac:dyDescent="0.25">
      <c r="B435" s="250"/>
      <c r="E435" s="702"/>
      <c r="F435" s="703"/>
      <c r="G435" s="707"/>
    </row>
    <row r="436" spans="2:7" x14ac:dyDescent="0.25">
      <c r="B436" s="250"/>
      <c r="E436" s="702"/>
      <c r="F436" s="703"/>
      <c r="G436" s="707"/>
    </row>
    <row r="437" spans="2:7" x14ac:dyDescent="0.25">
      <c r="B437" s="250"/>
      <c r="E437" s="702"/>
      <c r="F437" s="703"/>
      <c r="G437" s="707"/>
    </row>
    <row r="438" spans="2:7" x14ac:dyDescent="0.25">
      <c r="B438" s="250"/>
      <c r="E438" s="702"/>
      <c r="F438" s="703"/>
      <c r="G438" s="707"/>
    </row>
    <row r="439" spans="2:7" x14ac:dyDescent="0.25">
      <c r="B439" s="250"/>
      <c r="E439" s="702"/>
      <c r="F439" s="703"/>
      <c r="G439" s="707"/>
    </row>
    <row r="440" spans="2:7" x14ac:dyDescent="0.25">
      <c r="B440" s="250"/>
      <c r="E440" s="702"/>
      <c r="F440" s="703"/>
      <c r="G440" s="707"/>
    </row>
    <row r="441" spans="2:7" x14ac:dyDescent="0.25">
      <c r="B441" s="250"/>
      <c r="E441" s="702"/>
      <c r="F441" s="703"/>
      <c r="G441" s="707"/>
    </row>
    <row r="442" spans="2:7" x14ac:dyDescent="0.25">
      <c r="B442" s="250"/>
      <c r="E442" s="702"/>
      <c r="F442" s="703"/>
      <c r="G442" s="707"/>
    </row>
    <row r="443" spans="2:7" x14ac:dyDescent="0.25">
      <c r="B443" s="250"/>
      <c r="E443" s="702"/>
      <c r="F443" s="703"/>
      <c r="G443" s="707"/>
    </row>
    <row r="444" spans="2:7" x14ac:dyDescent="0.25">
      <c r="B444" s="250"/>
      <c r="E444" s="702"/>
      <c r="F444" s="703"/>
      <c r="G444" s="707"/>
    </row>
    <row r="445" spans="2:7" x14ac:dyDescent="0.25">
      <c r="B445" s="250"/>
      <c r="E445" s="702"/>
      <c r="F445" s="703"/>
      <c r="G445" s="707"/>
    </row>
    <row r="446" spans="2:7" x14ac:dyDescent="0.25">
      <c r="B446" s="250"/>
      <c r="E446" s="702"/>
      <c r="F446" s="703"/>
      <c r="G446" s="707"/>
    </row>
    <row r="447" spans="2:7" x14ac:dyDescent="0.25">
      <c r="B447" s="250"/>
      <c r="E447" s="702"/>
      <c r="F447" s="703"/>
      <c r="G447" s="707"/>
    </row>
    <row r="448" spans="2:7" x14ac:dyDescent="0.25">
      <c r="B448" s="250"/>
      <c r="E448" s="702"/>
      <c r="F448" s="703"/>
      <c r="G448" s="707"/>
    </row>
    <row r="449" spans="2:7" x14ac:dyDescent="0.25">
      <c r="B449" s="250"/>
      <c r="E449" s="702"/>
      <c r="F449" s="703"/>
      <c r="G449" s="707"/>
    </row>
    <row r="450" spans="2:7" x14ac:dyDescent="0.25">
      <c r="B450" s="250"/>
      <c r="E450" s="702"/>
      <c r="F450" s="703"/>
      <c r="G450" s="707"/>
    </row>
    <row r="451" spans="2:7" x14ac:dyDescent="0.25">
      <c r="B451" s="250"/>
      <c r="E451" s="702"/>
      <c r="F451" s="703"/>
      <c r="G451" s="707"/>
    </row>
    <row r="452" spans="2:7" x14ac:dyDescent="0.25">
      <c r="B452" s="250"/>
      <c r="E452" s="702"/>
      <c r="F452" s="703"/>
      <c r="G452" s="707"/>
    </row>
    <row r="453" spans="2:7" x14ac:dyDescent="0.25">
      <c r="B453" s="250"/>
      <c r="E453" s="702"/>
      <c r="F453" s="703"/>
      <c r="G453" s="707"/>
    </row>
    <row r="454" spans="2:7" x14ac:dyDescent="0.25">
      <c r="B454" s="250"/>
      <c r="E454" s="702"/>
      <c r="F454" s="703"/>
      <c r="G454" s="707"/>
    </row>
    <row r="455" spans="2:7" x14ac:dyDescent="0.25">
      <c r="B455" s="250"/>
      <c r="E455" s="702"/>
      <c r="F455" s="703"/>
      <c r="G455" s="707"/>
    </row>
    <row r="456" spans="2:7" x14ac:dyDescent="0.25">
      <c r="B456" s="250"/>
      <c r="E456" s="702"/>
      <c r="F456" s="703"/>
      <c r="G456" s="707"/>
    </row>
    <row r="457" spans="2:7" x14ac:dyDescent="0.25">
      <c r="B457" s="250"/>
      <c r="E457" s="702"/>
      <c r="F457" s="703"/>
      <c r="G457" s="707"/>
    </row>
    <row r="458" spans="2:7" x14ac:dyDescent="0.25">
      <c r="B458" s="250"/>
      <c r="E458" s="702"/>
      <c r="F458" s="703"/>
      <c r="G458" s="707"/>
    </row>
    <row r="459" spans="2:7" x14ac:dyDescent="0.25">
      <c r="B459" s="250"/>
      <c r="E459" s="702"/>
      <c r="F459" s="703"/>
      <c r="G459" s="707"/>
    </row>
    <row r="460" spans="2:7" x14ac:dyDescent="0.25">
      <c r="B460" s="250"/>
      <c r="E460" s="702"/>
      <c r="F460" s="703"/>
      <c r="G460" s="707"/>
    </row>
    <row r="461" spans="2:7" x14ac:dyDescent="0.25">
      <c r="B461" s="250"/>
      <c r="E461" s="702"/>
      <c r="F461" s="703"/>
      <c r="G461" s="707"/>
    </row>
    <row r="462" spans="2:7" x14ac:dyDescent="0.25">
      <c r="B462" s="250"/>
      <c r="E462" s="702"/>
      <c r="F462" s="703"/>
      <c r="G462" s="707"/>
    </row>
    <row r="463" spans="2:7" x14ac:dyDescent="0.25">
      <c r="B463" s="250"/>
      <c r="E463" s="702"/>
      <c r="F463" s="703"/>
      <c r="G463" s="707"/>
    </row>
    <row r="464" spans="2:7" x14ac:dyDescent="0.25">
      <c r="B464" s="250"/>
      <c r="E464" s="702"/>
      <c r="F464" s="703"/>
      <c r="G464" s="707"/>
    </row>
    <row r="465" spans="2:7" x14ac:dyDescent="0.25">
      <c r="B465" s="250"/>
      <c r="E465" s="702"/>
      <c r="F465" s="703"/>
      <c r="G465" s="707"/>
    </row>
    <row r="466" spans="2:7" x14ac:dyDescent="0.25">
      <c r="B466" s="250"/>
      <c r="E466" s="702"/>
      <c r="F466" s="703"/>
      <c r="G466" s="707"/>
    </row>
    <row r="467" spans="2:7" x14ac:dyDescent="0.25">
      <c r="B467" s="250"/>
      <c r="E467" s="702"/>
      <c r="F467" s="703"/>
      <c r="G467" s="707"/>
    </row>
    <row r="468" spans="2:7" x14ac:dyDescent="0.25">
      <c r="B468" s="250"/>
      <c r="E468" s="702"/>
      <c r="F468" s="703"/>
      <c r="G468" s="707"/>
    </row>
    <row r="469" spans="2:7" x14ac:dyDescent="0.25">
      <c r="B469" s="250"/>
      <c r="E469" s="702"/>
      <c r="F469" s="703"/>
      <c r="G469" s="707"/>
    </row>
    <row r="470" spans="2:7" x14ac:dyDescent="0.25">
      <c r="B470" s="250"/>
      <c r="E470" s="702"/>
      <c r="F470" s="703"/>
      <c r="G470" s="707"/>
    </row>
    <row r="471" spans="2:7" x14ac:dyDescent="0.25">
      <c r="B471" s="250"/>
      <c r="E471" s="702"/>
      <c r="F471" s="703"/>
      <c r="G471" s="707"/>
    </row>
    <row r="472" spans="2:7" x14ac:dyDescent="0.25">
      <c r="B472" s="250"/>
      <c r="E472" s="702"/>
      <c r="F472" s="703"/>
      <c r="G472" s="707"/>
    </row>
    <row r="473" spans="2:7" x14ac:dyDescent="0.25">
      <c r="B473" s="250"/>
      <c r="E473" s="702"/>
      <c r="F473" s="703"/>
      <c r="G473" s="707"/>
    </row>
    <row r="474" spans="2:7" x14ac:dyDescent="0.25">
      <c r="B474" s="250"/>
      <c r="E474" s="702"/>
      <c r="F474" s="703"/>
      <c r="G474" s="707"/>
    </row>
    <row r="475" spans="2:7" x14ac:dyDescent="0.25">
      <c r="B475" s="250"/>
      <c r="E475" s="702"/>
      <c r="F475" s="703"/>
      <c r="G475" s="707"/>
    </row>
    <row r="476" spans="2:7" x14ac:dyDescent="0.25">
      <c r="B476" s="250"/>
      <c r="E476" s="702"/>
      <c r="F476" s="703"/>
      <c r="G476" s="707"/>
    </row>
    <row r="477" spans="2:7" x14ac:dyDescent="0.25">
      <c r="B477" s="250"/>
      <c r="E477" s="702"/>
      <c r="F477" s="703"/>
      <c r="G477" s="707"/>
    </row>
    <row r="478" spans="2:7" x14ac:dyDescent="0.25">
      <c r="B478" s="250"/>
      <c r="E478" s="702"/>
      <c r="F478" s="703"/>
      <c r="G478" s="707"/>
    </row>
    <row r="479" spans="2:7" x14ac:dyDescent="0.25">
      <c r="B479" s="250"/>
      <c r="E479" s="702"/>
      <c r="F479" s="703"/>
      <c r="G479" s="707"/>
    </row>
    <row r="480" spans="2:7" x14ac:dyDescent="0.25">
      <c r="B480" s="250"/>
      <c r="E480" s="702"/>
      <c r="F480" s="703"/>
      <c r="G480" s="707"/>
    </row>
    <row r="481" spans="2:7" x14ac:dyDescent="0.25">
      <c r="B481" s="250"/>
      <c r="E481" s="702"/>
      <c r="F481" s="703"/>
      <c r="G481" s="707"/>
    </row>
    <row r="482" spans="2:7" x14ac:dyDescent="0.25">
      <c r="B482" s="250"/>
      <c r="E482" s="702"/>
      <c r="F482" s="703"/>
      <c r="G482" s="707"/>
    </row>
    <row r="483" spans="2:7" x14ac:dyDescent="0.25">
      <c r="B483" s="250"/>
      <c r="E483" s="702"/>
      <c r="F483" s="703"/>
      <c r="G483" s="707"/>
    </row>
    <row r="484" spans="2:7" x14ac:dyDescent="0.25">
      <c r="B484" s="250"/>
      <c r="E484" s="702"/>
      <c r="F484" s="703"/>
      <c r="G484" s="707"/>
    </row>
    <row r="485" spans="2:7" x14ac:dyDescent="0.25">
      <c r="B485" s="250"/>
      <c r="E485" s="702"/>
      <c r="F485" s="703"/>
      <c r="G485" s="707"/>
    </row>
    <row r="486" spans="2:7" x14ac:dyDescent="0.25">
      <c r="B486" s="250"/>
      <c r="E486" s="702"/>
      <c r="F486" s="703"/>
      <c r="G486" s="707"/>
    </row>
    <row r="487" spans="2:7" x14ac:dyDescent="0.25">
      <c r="B487" s="250"/>
      <c r="E487" s="702"/>
      <c r="F487" s="703"/>
      <c r="G487" s="707"/>
    </row>
    <row r="488" spans="2:7" x14ac:dyDescent="0.25">
      <c r="B488" s="250"/>
      <c r="E488" s="702"/>
      <c r="F488" s="703"/>
      <c r="G488" s="707"/>
    </row>
    <row r="489" spans="2:7" x14ac:dyDescent="0.25">
      <c r="B489" s="250"/>
      <c r="E489" s="702"/>
      <c r="F489" s="703"/>
      <c r="G489" s="707"/>
    </row>
    <row r="490" spans="2:7" x14ac:dyDescent="0.25">
      <c r="B490" s="250"/>
      <c r="E490" s="702"/>
      <c r="F490" s="703"/>
      <c r="G490" s="707"/>
    </row>
    <row r="491" spans="2:7" x14ac:dyDescent="0.25">
      <c r="B491" s="250"/>
      <c r="E491" s="702"/>
      <c r="F491" s="703"/>
      <c r="G491" s="707"/>
    </row>
    <row r="492" spans="2:7" x14ac:dyDescent="0.25">
      <c r="B492" s="250"/>
      <c r="E492" s="702"/>
      <c r="F492" s="703"/>
      <c r="G492" s="707"/>
    </row>
    <row r="493" spans="2:7" x14ac:dyDescent="0.25">
      <c r="B493" s="250"/>
      <c r="E493" s="702"/>
      <c r="F493" s="703"/>
      <c r="G493" s="707"/>
    </row>
    <row r="494" spans="2:7" x14ac:dyDescent="0.25">
      <c r="B494" s="250"/>
      <c r="E494" s="702"/>
      <c r="F494" s="703"/>
      <c r="G494" s="707"/>
    </row>
    <row r="495" spans="2:7" x14ac:dyDescent="0.25">
      <c r="B495" s="250"/>
      <c r="E495" s="702"/>
      <c r="F495" s="703"/>
      <c r="G495" s="707"/>
    </row>
    <row r="496" spans="2:7" x14ac:dyDescent="0.25">
      <c r="B496" s="250"/>
      <c r="E496" s="702"/>
      <c r="F496" s="703"/>
      <c r="G496" s="707"/>
    </row>
    <row r="497" spans="2:7" x14ac:dyDescent="0.25">
      <c r="B497" s="250"/>
      <c r="E497" s="702"/>
      <c r="F497" s="703"/>
      <c r="G497" s="707"/>
    </row>
    <row r="498" spans="2:7" x14ac:dyDescent="0.25">
      <c r="B498" s="250"/>
      <c r="E498" s="702"/>
      <c r="F498" s="703"/>
      <c r="G498" s="707"/>
    </row>
    <row r="499" spans="2:7" x14ac:dyDescent="0.25">
      <c r="B499" s="250"/>
      <c r="E499" s="702"/>
      <c r="F499" s="703"/>
      <c r="G499" s="707"/>
    </row>
    <row r="500" spans="2:7" x14ac:dyDescent="0.25">
      <c r="B500" s="250"/>
      <c r="E500" s="702"/>
      <c r="F500" s="703"/>
      <c r="G500" s="707"/>
    </row>
    <row r="501" spans="2:7" x14ac:dyDescent="0.25">
      <c r="B501" s="250"/>
      <c r="E501" s="702"/>
      <c r="F501" s="703"/>
      <c r="G501" s="707"/>
    </row>
    <row r="502" spans="2:7" x14ac:dyDescent="0.25">
      <c r="B502" s="250"/>
      <c r="E502" s="702"/>
      <c r="F502" s="703"/>
      <c r="G502" s="707"/>
    </row>
    <row r="503" spans="2:7" x14ac:dyDescent="0.25">
      <c r="B503" s="250"/>
      <c r="E503" s="702"/>
      <c r="F503" s="703"/>
      <c r="G503" s="707"/>
    </row>
    <row r="504" spans="2:7" x14ac:dyDescent="0.25">
      <c r="B504" s="250"/>
      <c r="E504" s="702"/>
      <c r="F504" s="703"/>
      <c r="G504" s="707"/>
    </row>
    <row r="505" spans="2:7" x14ac:dyDescent="0.25">
      <c r="B505" s="250"/>
      <c r="E505" s="702"/>
      <c r="F505" s="703"/>
      <c r="G505" s="707"/>
    </row>
    <row r="506" spans="2:7" x14ac:dyDescent="0.25">
      <c r="B506" s="250"/>
      <c r="E506" s="702"/>
      <c r="F506" s="703"/>
      <c r="G506" s="707"/>
    </row>
    <row r="507" spans="2:7" x14ac:dyDescent="0.25">
      <c r="B507" s="250"/>
      <c r="E507" s="702"/>
      <c r="F507" s="703"/>
      <c r="G507" s="707"/>
    </row>
    <row r="508" spans="2:7" x14ac:dyDescent="0.25">
      <c r="B508" s="250"/>
      <c r="E508" s="702"/>
      <c r="F508" s="703"/>
      <c r="G508" s="707"/>
    </row>
    <row r="509" spans="2:7" x14ac:dyDescent="0.25">
      <c r="B509" s="250"/>
      <c r="E509" s="702"/>
      <c r="F509" s="703"/>
      <c r="G509" s="707"/>
    </row>
    <row r="510" spans="2:7" x14ac:dyDescent="0.25">
      <c r="B510" s="250"/>
      <c r="E510" s="702"/>
      <c r="F510" s="703"/>
      <c r="G510" s="707"/>
    </row>
    <row r="511" spans="2:7" x14ac:dyDescent="0.25">
      <c r="B511" s="250"/>
      <c r="E511" s="702"/>
      <c r="F511" s="703"/>
      <c r="G511" s="707"/>
    </row>
    <row r="512" spans="2:7" x14ac:dyDescent="0.25">
      <c r="B512" s="250"/>
      <c r="E512" s="702"/>
      <c r="F512" s="703"/>
      <c r="G512" s="707"/>
    </row>
    <row r="513" spans="2:7" x14ac:dyDescent="0.25">
      <c r="B513" s="250"/>
      <c r="E513" s="702"/>
      <c r="F513" s="703"/>
      <c r="G513" s="707"/>
    </row>
    <row r="514" spans="2:7" x14ac:dyDescent="0.25">
      <c r="B514" s="250"/>
      <c r="E514" s="702"/>
      <c r="F514" s="703"/>
      <c r="G514" s="707"/>
    </row>
    <row r="515" spans="2:7" x14ac:dyDescent="0.25">
      <c r="B515" s="250"/>
      <c r="E515" s="702"/>
      <c r="F515" s="703"/>
      <c r="G515" s="707"/>
    </row>
    <row r="516" spans="2:7" x14ac:dyDescent="0.25">
      <c r="B516" s="250"/>
      <c r="E516" s="702"/>
      <c r="F516" s="703"/>
      <c r="G516" s="707"/>
    </row>
    <row r="517" spans="2:7" x14ac:dyDescent="0.25">
      <c r="B517" s="250"/>
      <c r="E517" s="702"/>
      <c r="F517" s="703"/>
      <c r="G517" s="707"/>
    </row>
    <row r="518" spans="2:7" x14ac:dyDescent="0.25">
      <c r="B518" s="250"/>
      <c r="E518" s="702"/>
      <c r="F518" s="703"/>
      <c r="G518" s="707"/>
    </row>
    <row r="519" spans="2:7" x14ac:dyDescent="0.25">
      <c r="B519" s="250"/>
      <c r="E519" s="702"/>
      <c r="F519" s="703"/>
      <c r="G519" s="707"/>
    </row>
    <row r="520" spans="2:7" x14ac:dyDescent="0.25">
      <c r="B520" s="250"/>
      <c r="E520" s="702"/>
      <c r="F520" s="703"/>
      <c r="G520" s="707"/>
    </row>
    <row r="521" spans="2:7" x14ac:dyDescent="0.25">
      <c r="B521" s="250"/>
      <c r="E521" s="702"/>
      <c r="F521" s="703"/>
      <c r="G521" s="707"/>
    </row>
    <row r="522" spans="2:7" x14ac:dyDescent="0.25">
      <c r="B522" s="250"/>
      <c r="E522" s="702"/>
      <c r="F522" s="703"/>
      <c r="G522" s="707"/>
    </row>
    <row r="523" spans="2:7" x14ac:dyDescent="0.25">
      <c r="B523" s="250"/>
      <c r="E523" s="702"/>
      <c r="F523" s="703"/>
      <c r="G523" s="707"/>
    </row>
    <row r="524" spans="2:7" x14ac:dyDescent="0.25">
      <c r="B524" s="250"/>
      <c r="E524" s="702"/>
      <c r="F524" s="703"/>
      <c r="G524" s="707"/>
    </row>
    <row r="525" spans="2:7" x14ac:dyDescent="0.25">
      <c r="B525" s="250"/>
      <c r="E525" s="702"/>
      <c r="F525" s="703"/>
      <c r="G525" s="707"/>
    </row>
    <row r="526" spans="2:7" x14ac:dyDescent="0.25">
      <c r="B526" s="250"/>
      <c r="E526" s="702"/>
      <c r="F526" s="703"/>
      <c r="G526" s="707"/>
    </row>
    <row r="527" spans="2:7" x14ac:dyDescent="0.25">
      <c r="B527" s="250"/>
      <c r="E527" s="702"/>
      <c r="F527" s="703"/>
      <c r="G527" s="707"/>
    </row>
    <row r="528" spans="2:7" x14ac:dyDescent="0.25">
      <c r="B528" s="250"/>
      <c r="E528" s="702"/>
      <c r="F528" s="703"/>
      <c r="G528" s="707"/>
    </row>
    <row r="529" spans="2:7" x14ac:dyDescent="0.25">
      <c r="B529" s="250"/>
      <c r="E529" s="702"/>
      <c r="F529" s="703"/>
      <c r="G529" s="707"/>
    </row>
    <row r="530" spans="2:7" x14ac:dyDescent="0.25">
      <c r="B530" s="250"/>
      <c r="E530" s="702"/>
      <c r="F530" s="703"/>
      <c r="G530" s="707"/>
    </row>
    <row r="531" spans="2:7" x14ac:dyDescent="0.25">
      <c r="B531" s="250"/>
      <c r="E531" s="702"/>
      <c r="F531" s="703"/>
      <c r="G531" s="707"/>
    </row>
    <row r="532" spans="2:7" x14ac:dyDescent="0.25">
      <c r="B532" s="250"/>
      <c r="E532" s="702"/>
      <c r="F532" s="703"/>
      <c r="G532" s="707"/>
    </row>
    <row r="533" spans="2:7" x14ac:dyDescent="0.25">
      <c r="B533" s="250"/>
      <c r="E533" s="702"/>
      <c r="F533" s="703"/>
      <c r="G533" s="707"/>
    </row>
    <row r="534" spans="2:7" x14ac:dyDescent="0.25">
      <c r="B534" s="250"/>
      <c r="E534" s="702"/>
      <c r="F534" s="703"/>
      <c r="G534" s="707"/>
    </row>
    <row r="535" spans="2:7" x14ac:dyDescent="0.25">
      <c r="B535" s="250"/>
      <c r="E535" s="702"/>
      <c r="F535" s="703"/>
      <c r="G535" s="707"/>
    </row>
    <row r="536" spans="2:7" x14ac:dyDescent="0.25">
      <c r="B536" s="250"/>
      <c r="E536" s="702"/>
      <c r="F536" s="703"/>
      <c r="G536" s="707"/>
    </row>
    <row r="537" spans="2:7" x14ac:dyDescent="0.25">
      <c r="B537" s="250"/>
      <c r="E537" s="702"/>
      <c r="F537" s="703"/>
      <c r="G537" s="707"/>
    </row>
    <row r="538" spans="2:7" x14ac:dyDescent="0.25">
      <c r="B538" s="250"/>
      <c r="E538" s="702"/>
      <c r="F538" s="703"/>
      <c r="G538" s="707"/>
    </row>
    <row r="539" spans="2:7" x14ac:dyDescent="0.25">
      <c r="B539" s="250"/>
      <c r="E539" s="702"/>
      <c r="F539" s="703"/>
      <c r="G539" s="707"/>
    </row>
    <row r="540" spans="2:7" x14ac:dyDescent="0.25">
      <c r="B540" s="250"/>
      <c r="E540" s="702"/>
      <c r="F540" s="703"/>
      <c r="G540" s="707"/>
    </row>
    <row r="541" spans="2:7" x14ac:dyDescent="0.25">
      <c r="B541" s="250"/>
      <c r="E541" s="702"/>
      <c r="F541" s="703"/>
      <c r="G541" s="707"/>
    </row>
    <row r="542" spans="2:7" x14ac:dyDescent="0.25">
      <c r="B542" s="250"/>
      <c r="E542" s="702"/>
      <c r="F542" s="703"/>
      <c r="G542" s="707"/>
    </row>
    <row r="543" spans="2:7" x14ac:dyDescent="0.25">
      <c r="B543" s="250"/>
      <c r="E543" s="702"/>
      <c r="F543" s="703"/>
      <c r="G543" s="707"/>
    </row>
    <row r="544" spans="2:7" x14ac:dyDescent="0.25">
      <c r="B544" s="250"/>
      <c r="E544" s="702"/>
      <c r="F544" s="703"/>
      <c r="G544" s="707"/>
    </row>
    <row r="545" spans="2:7" x14ac:dyDescent="0.25">
      <c r="B545" s="250"/>
      <c r="E545" s="702"/>
      <c r="F545" s="703"/>
      <c r="G545" s="707"/>
    </row>
    <row r="546" spans="2:7" x14ac:dyDescent="0.25">
      <c r="B546" s="250"/>
      <c r="E546" s="702"/>
      <c r="F546" s="703"/>
      <c r="G546" s="707"/>
    </row>
    <row r="547" spans="2:7" x14ac:dyDescent="0.25">
      <c r="B547" s="250"/>
      <c r="E547" s="702"/>
      <c r="F547" s="703"/>
      <c r="G547" s="707"/>
    </row>
    <row r="548" spans="2:7" x14ac:dyDescent="0.25">
      <c r="E548" s="702"/>
      <c r="F548" s="703"/>
      <c r="G548" s="707"/>
    </row>
    <row r="549" spans="2:7" x14ac:dyDescent="0.25">
      <c r="E549" s="702"/>
      <c r="F549" s="703"/>
      <c r="G549" s="707"/>
    </row>
    <row r="550" spans="2:7" x14ac:dyDescent="0.25">
      <c r="E550" s="702"/>
      <c r="F550" s="703"/>
      <c r="G550" s="707"/>
    </row>
    <row r="551" spans="2:7" x14ac:dyDescent="0.25">
      <c r="E551" s="702"/>
      <c r="F551" s="703"/>
      <c r="G551" s="707"/>
    </row>
    <row r="552" spans="2:7" x14ac:dyDescent="0.25">
      <c r="E552" s="702"/>
      <c r="F552" s="703"/>
      <c r="G552" s="707"/>
    </row>
    <row r="553" spans="2:7" x14ac:dyDescent="0.25">
      <c r="E553" s="702"/>
      <c r="F553" s="703"/>
      <c r="G553" s="707"/>
    </row>
    <row r="554" spans="2:7" x14ac:dyDescent="0.25">
      <c r="E554" s="702"/>
      <c r="F554" s="703"/>
      <c r="G554" s="707"/>
    </row>
    <row r="555" spans="2:7" x14ac:dyDescent="0.25">
      <c r="E555" s="702"/>
      <c r="F555" s="703"/>
      <c r="G555" s="707"/>
    </row>
    <row r="556" spans="2:7" x14ac:dyDescent="0.25">
      <c r="E556" s="702"/>
      <c r="F556" s="703"/>
      <c r="G556" s="707"/>
    </row>
    <row r="557" spans="2:7" x14ac:dyDescent="0.25">
      <c r="E557" s="702"/>
      <c r="F557" s="703"/>
      <c r="G557" s="707"/>
    </row>
    <row r="558" spans="2:7" x14ac:dyDescent="0.25">
      <c r="E558" s="702"/>
      <c r="F558" s="703"/>
      <c r="G558" s="707"/>
    </row>
    <row r="559" spans="2:7" x14ac:dyDescent="0.25">
      <c r="E559" s="702"/>
      <c r="F559" s="703"/>
      <c r="G559" s="707"/>
    </row>
    <row r="560" spans="2:7" x14ac:dyDescent="0.25">
      <c r="E560" s="702"/>
      <c r="F560" s="703"/>
      <c r="G560" s="707"/>
    </row>
    <row r="561" spans="5:7" x14ac:dyDescent="0.25">
      <c r="E561" s="702"/>
      <c r="F561" s="703"/>
      <c r="G561" s="707"/>
    </row>
    <row r="562" spans="5:7" x14ac:dyDescent="0.25">
      <c r="E562" s="702"/>
      <c r="F562" s="703"/>
      <c r="G562" s="707"/>
    </row>
    <row r="563" spans="5:7" x14ac:dyDescent="0.25">
      <c r="E563" s="702"/>
      <c r="F563" s="703"/>
      <c r="G563" s="707"/>
    </row>
    <row r="564" spans="5:7" x14ac:dyDescent="0.25">
      <c r="E564" s="702"/>
      <c r="F564" s="703"/>
      <c r="G564" s="707"/>
    </row>
    <row r="565" spans="5:7" x14ac:dyDescent="0.25">
      <c r="E565" s="702"/>
      <c r="F565" s="703"/>
      <c r="G565" s="707"/>
    </row>
    <row r="566" spans="5:7" x14ac:dyDescent="0.25">
      <c r="E566" s="702"/>
      <c r="F566" s="703"/>
      <c r="G566" s="707"/>
    </row>
    <row r="567" spans="5:7" x14ac:dyDescent="0.25">
      <c r="E567" s="702"/>
      <c r="F567" s="703"/>
      <c r="G567" s="707"/>
    </row>
    <row r="568" spans="5:7" x14ac:dyDescent="0.25">
      <c r="E568" s="702"/>
      <c r="F568" s="703"/>
      <c r="G568" s="707"/>
    </row>
    <row r="569" spans="5:7" x14ac:dyDescent="0.25">
      <c r="E569" s="702"/>
      <c r="F569" s="703"/>
      <c r="G569" s="707"/>
    </row>
    <row r="570" spans="5:7" x14ac:dyDescent="0.25">
      <c r="E570" s="702"/>
      <c r="F570" s="703"/>
      <c r="G570" s="707"/>
    </row>
    <row r="571" spans="5:7" x14ac:dyDescent="0.25">
      <c r="E571" s="702"/>
      <c r="F571" s="703"/>
      <c r="G571" s="707"/>
    </row>
    <row r="572" spans="5:7" x14ac:dyDescent="0.25">
      <c r="E572" s="702"/>
      <c r="F572" s="703"/>
      <c r="G572" s="707"/>
    </row>
    <row r="573" spans="5:7" x14ac:dyDescent="0.25">
      <c r="E573" s="702"/>
      <c r="F573" s="703"/>
      <c r="G573" s="707"/>
    </row>
    <row r="574" spans="5:7" x14ac:dyDescent="0.25">
      <c r="E574" s="702"/>
      <c r="F574" s="703"/>
      <c r="G574" s="707"/>
    </row>
    <row r="575" spans="5:7" x14ac:dyDescent="0.25">
      <c r="E575" s="702"/>
      <c r="F575" s="703"/>
      <c r="G575" s="707"/>
    </row>
    <row r="576" spans="5:7" x14ac:dyDescent="0.25">
      <c r="E576" s="702"/>
      <c r="F576" s="703"/>
      <c r="G576" s="707"/>
    </row>
    <row r="577" spans="5:7" x14ac:dyDescent="0.25">
      <c r="E577" s="702"/>
      <c r="F577" s="703"/>
      <c r="G577" s="707"/>
    </row>
    <row r="578" spans="5:7" x14ac:dyDescent="0.25">
      <c r="E578" s="702"/>
      <c r="F578" s="703"/>
      <c r="G578" s="707"/>
    </row>
    <row r="579" spans="5:7" x14ac:dyDescent="0.25">
      <c r="E579" s="702"/>
      <c r="F579" s="703"/>
      <c r="G579" s="707"/>
    </row>
    <row r="580" spans="5:7" x14ac:dyDescent="0.25">
      <c r="E580" s="702"/>
      <c r="F580" s="703"/>
      <c r="G580" s="707"/>
    </row>
    <row r="581" spans="5:7" x14ac:dyDescent="0.25">
      <c r="E581" s="702"/>
      <c r="F581" s="703"/>
      <c r="G581" s="707"/>
    </row>
    <row r="582" spans="5:7" x14ac:dyDescent="0.25">
      <c r="E582" s="702"/>
      <c r="F582" s="703"/>
      <c r="G582" s="707"/>
    </row>
    <row r="583" spans="5:7" x14ac:dyDescent="0.25">
      <c r="E583" s="702"/>
      <c r="F583" s="703"/>
      <c r="G583" s="707"/>
    </row>
    <row r="584" spans="5:7" x14ac:dyDescent="0.25">
      <c r="E584" s="702"/>
      <c r="F584" s="703"/>
      <c r="G584" s="707"/>
    </row>
    <row r="585" spans="5:7" x14ac:dyDescent="0.25">
      <c r="E585" s="702"/>
      <c r="F585" s="703"/>
      <c r="G585" s="707"/>
    </row>
    <row r="586" spans="5:7" x14ac:dyDescent="0.25">
      <c r="E586" s="702"/>
      <c r="F586" s="703"/>
      <c r="G586" s="707"/>
    </row>
    <row r="587" spans="5:7" x14ac:dyDescent="0.25">
      <c r="E587" s="702"/>
      <c r="F587" s="703"/>
      <c r="G587" s="707"/>
    </row>
    <row r="588" spans="5:7" x14ac:dyDescent="0.25">
      <c r="E588" s="702"/>
      <c r="F588" s="703"/>
      <c r="G588" s="707"/>
    </row>
    <row r="589" spans="5:7" x14ac:dyDescent="0.25">
      <c r="E589" s="702"/>
      <c r="F589" s="703"/>
      <c r="G589" s="707"/>
    </row>
    <row r="590" spans="5:7" x14ac:dyDescent="0.25">
      <c r="E590" s="702"/>
      <c r="F590" s="703"/>
      <c r="G590" s="707"/>
    </row>
    <row r="591" spans="5:7" x14ac:dyDescent="0.25">
      <c r="E591" s="702"/>
      <c r="F591" s="703"/>
      <c r="G591" s="707"/>
    </row>
    <row r="592" spans="5:7" x14ac:dyDescent="0.25">
      <c r="E592" s="702"/>
      <c r="F592" s="703"/>
      <c r="G592" s="707"/>
    </row>
    <row r="593" spans="5:7" x14ac:dyDescent="0.25">
      <c r="E593" s="702"/>
      <c r="F593" s="703"/>
      <c r="G593" s="707"/>
    </row>
    <row r="594" spans="5:7" x14ac:dyDescent="0.25">
      <c r="E594" s="702"/>
      <c r="F594" s="703"/>
      <c r="G594" s="707"/>
    </row>
    <row r="595" spans="5:7" x14ac:dyDescent="0.25">
      <c r="E595" s="702"/>
      <c r="F595" s="703"/>
      <c r="G595" s="707"/>
    </row>
    <row r="596" spans="5:7" x14ac:dyDescent="0.25">
      <c r="E596" s="702"/>
      <c r="F596" s="703"/>
      <c r="G596" s="707"/>
    </row>
    <row r="597" spans="5:7" x14ac:dyDescent="0.25">
      <c r="E597" s="702"/>
      <c r="F597" s="703"/>
      <c r="G597" s="707"/>
    </row>
    <row r="598" spans="5:7" x14ac:dyDescent="0.25">
      <c r="E598" s="702"/>
      <c r="F598" s="703"/>
      <c r="G598" s="707"/>
    </row>
    <row r="599" spans="5:7" x14ac:dyDescent="0.25">
      <c r="E599" s="702"/>
      <c r="F599" s="703"/>
      <c r="G599" s="707"/>
    </row>
    <row r="600" spans="5:7" x14ac:dyDescent="0.25">
      <c r="E600" s="702"/>
      <c r="F600" s="703"/>
      <c r="G600" s="707"/>
    </row>
    <row r="601" spans="5:7" x14ac:dyDescent="0.25">
      <c r="E601" s="702"/>
      <c r="F601" s="703"/>
      <c r="G601" s="707"/>
    </row>
    <row r="602" spans="5:7" x14ac:dyDescent="0.25">
      <c r="E602" s="702"/>
      <c r="F602" s="703"/>
      <c r="G602" s="707"/>
    </row>
    <row r="603" spans="5:7" x14ac:dyDescent="0.25">
      <c r="E603" s="702"/>
      <c r="F603" s="703"/>
      <c r="G603" s="707"/>
    </row>
    <row r="604" spans="5:7" x14ac:dyDescent="0.25">
      <c r="E604" s="702"/>
      <c r="F604" s="703"/>
      <c r="G604" s="707"/>
    </row>
    <row r="605" spans="5:7" x14ac:dyDescent="0.25">
      <c r="E605" s="702"/>
      <c r="F605" s="703"/>
      <c r="G605" s="707"/>
    </row>
    <row r="606" spans="5:7" x14ac:dyDescent="0.25">
      <c r="E606" s="702"/>
      <c r="F606" s="703"/>
      <c r="G606" s="707"/>
    </row>
    <row r="607" spans="5:7" x14ac:dyDescent="0.25">
      <c r="E607" s="702"/>
      <c r="F607" s="703"/>
      <c r="G607" s="707"/>
    </row>
    <row r="608" spans="5:7" x14ac:dyDescent="0.25">
      <c r="E608" s="702"/>
      <c r="F608" s="703"/>
      <c r="G608" s="707"/>
    </row>
    <row r="609" spans="5:7" x14ac:dyDescent="0.25">
      <c r="E609" s="702"/>
      <c r="F609" s="703"/>
      <c r="G609" s="707"/>
    </row>
    <row r="610" spans="5:7" x14ac:dyDescent="0.25">
      <c r="E610" s="702"/>
      <c r="F610" s="703"/>
      <c r="G610" s="707"/>
    </row>
    <row r="611" spans="5:7" x14ac:dyDescent="0.25">
      <c r="E611" s="702"/>
      <c r="F611" s="703"/>
      <c r="G611" s="707"/>
    </row>
    <row r="612" spans="5:7" x14ac:dyDescent="0.25">
      <c r="E612" s="702"/>
      <c r="F612" s="703"/>
      <c r="G612" s="707"/>
    </row>
    <row r="613" spans="5:7" x14ac:dyDescent="0.25">
      <c r="E613" s="702"/>
      <c r="F613" s="703"/>
      <c r="G613" s="707"/>
    </row>
    <row r="614" spans="5:7" x14ac:dyDescent="0.25">
      <c r="E614" s="702"/>
      <c r="F614" s="703"/>
      <c r="G614" s="707"/>
    </row>
    <row r="615" spans="5:7" x14ac:dyDescent="0.25">
      <c r="E615" s="702"/>
      <c r="F615" s="703"/>
      <c r="G615" s="707"/>
    </row>
    <row r="616" spans="5:7" x14ac:dyDescent="0.25">
      <c r="E616" s="702"/>
      <c r="F616" s="703"/>
      <c r="G616" s="707"/>
    </row>
    <row r="617" spans="5:7" x14ac:dyDescent="0.25">
      <c r="E617" s="702"/>
      <c r="F617" s="703"/>
      <c r="G617" s="707"/>
    </row>
    <row r="618" spans="5:7" x14ac:dyDescent="0.25">
      <c r="E618" s="702"/>
      <c r="F618" s="703"/>
      <c r="G618" s="707"/>
    </row>
    <row r="619" spans="5:7" x14ac:dyDescent="0.25">
      <c r="E619" s="702"/>
      <c r="F619" s="703"/>
      <c r="G619" s="707"/>
    </row>
    <row r="620" spans="5:7" x14ac:dyDescent="0.25">
      <c r="E620" s="702"/>
      <c r="F620" s="703"/>
      <c r="G620" s="707"/>
    </row>
    <row r="621" spans="5:7" x14ac:dyDescent="0.25">
      <c r="E621" s="702"/>
      <c r="F621" s="703"/>
      <c r="G621" s="707"/>
    </row>
    <row r="622" spans="5:7" x14ac:dyDescent="0.25">
      <c r="E622" s="702"/>
      <c r="F622" s="703"/>
      <c r="G622" s="707"/>
    </row>
    <row r="623" spans="5:7" x14ac:dyDescent="0.25">
      <c r="E623" s="702"/>
      <c r="F623" s="703"/>
      <c r="G623" s="707"/>
    </row>
    <row r="624" spans="5:7" x14ac:dyDescent="0.25">
      <c r="E624" s="702"/>
      <c r="F624" s="703"/>
      <c r="G624" s="707"/>
    </row>
    <row r="625" spans="5:7" x14ac:dyDescent="0.25">
      <c r="E625" s="702"/>
      <c r="F625" s="703"/>
      <c r="G625" s="707"/>
    </row>
    <row r="626" spans="5:7" x14ac:dyDescent="0.25">
      <c r="E626" s="702"/>
      <c r="F626" s="703"/>
      <c r="G626" s="707"/>
    </row>
    <row r="627" spans="5:7" x14ac:dyDescent="0.25">
      <c r="E627" s="702"/>
      <c r="F627" s="703"/>
      <c r="G627" s="707"/>
    </row>
    <row r="628" spans="5:7" x14ac:dyDescent="0.25">
      <c r="E628" s="702"/>
      <c r="F628" s="703"/>
      <c r="G628" s="707"/>
    </row>
    <row r="629" spans="5:7" x14ac:dyDescent="0.25">
      <c r="E629" s="702"/>
      <c r="F629" s="703"/>
      <c r="G629" s="707"/>
    </row>
    <row r="630" spans="5:7" x14ac:dyDescent="0.25">
      <c r="E630" s="702"/>
      <c r="F630" s="703"/>
      <c r="G630" s="707"/>
    </row>
    <row r="631" spans="5:7" x14ac:dyDescent="0.25">
      <c r="E631" s="702"/>
      <c r="F631" s="703"/>
      <c r="G631" s="707"/>
    </row>
    <row r="632" spans="5:7" x14ac:dyDescent="0.25">
      <c r="E632" s="702"/>
      <c r="F632" s="703"/>
      <c r="G632" s="707"/>
    </row>
    <row r="633" spans="5:7" x14ac:dyDescent="0.25">
      <c r="E633" s="702"/>
      <c r="F633" s="703"/>
      <c r="G633" s="707"/>
    </row>
    <row r="634" spans="5:7" x14ac:dyDescent="0.25">
      <c r="E634" s="702"/>
      <c r="F634" s="703"/>
      <c r="G634" s="707"/>
    </row>
    <row r="635" spans="5:7" x14ac:dyDescent="0.25">
      <c r="E635" s="702"/>
      <c r="F635" s="703"/>
      <c r="G635" s="707"/>
    </row>
    <row r="636" spans="5:7" x14ac:dyDescent="0.25">
      <c r="E636" s="702"/>
      <c r="F636" s="703"/>
      <c r="G636" s="707"/>
    </row>
    <row r="637" spans="5:7" x14ac:dyDescent="0.25">
      <c r="E637" s="702"/>
      <c r="F637" s="703"/>
      <c r="G637" s="707"/>
    </row>
    <row r="638" spans="5:7" x14ac:dyDescent="0.25">
      <c r="E638" s="702"/>
      <c r="F638" s="703"/>
      <c r="G638" s="707"/>
    </row>
    <row r="639" spans="5:7" x14ac:dyDescent="0.25">
      <c r="E639" s="702"/>
      <c r="F639" s="703"/>
      <c r="G639" s="707"/>
    </row>
    <row r="640" spans="5:7" x14ac:dyDescent="0.25">
      <c r="E640" s="702"/>
      <c r="F640" s="703"/>
      <c r="G640" s="707"/>
    </row>
    <row r="641" spans="5:7" x14ac:dyDescent="0.25">
      <c r="E641" s="702"/>
      <c r="F641" s="703"/>
      <c r="G641" s="707"/>
    </row>
    <row r="642" spans="5:7" x14ac:dyDescent="0.25">
      <c r="E642" s="702"/>
      <c r="F642" s="703"/>
      <c r="G642" s="707"/>
    </row>
    <row r="643" spans="5:7" x14ac:dyDescent="0.25">
      <c r="E643" s="702"/>
      <c r="F643" s="703"/>
      <c r="G643" s="707"/>
    </row>
    <row r="644" spans="5:7" x14ac:dyDescent="0.25">
      <c r="E644" s="702"/>
      <c r="F644" s="703"/>
      <c r="G644" s="707"/>
    </row>
    <row r="645" spans="5:7" x14ac:dyDescent="0.25">
      <c r="E645" s="702"/>
      <c r="F645" s="703"/>
      <c r="G645" s="707"/>
    </row>
    <row r="646" spans="5:7" x14ac:dyDescent="0.25">
      <c r="E646" s="702"/>
      <c r="F646" s="703"/>
      <c r="G646" s="707"/>
    </row>
    <row r="647" spans="5:7" x14ac:dyDescent="0.25">
      <c r="E647" s="702"/>
      <c r="F647" s="703"/>
      <c r="G647" s="707"/>
    </row>
    <row r="648" spans="5:7" x14ac:dyDescent="0.25">
      <c r="E648" s="702"/>
      <c r="F648" s="703"/>
      <c r="G648" s="707"/>
    </row>
    <row r="649" spans="5:7" x14ac:dyDescent="0.25">
      <c r="E649" s="702"/>
      <c r="F649" s="703"/>
      <c r="G649" s="707"/>
    </row>
    <row r="650" spans="5:7" x14ac:dyDescent="0.25">
      <c r="E650" s="702"/>
      <c r="F650" s="703"/>
      <c r="G650" s="707"/>
    </row>
    <row r="651" spans="5:7" x14ac:dyDescent="0.25">
      <c r="E651" s="702"/>
      <c r="F651" s="703"/>
      <c r="G651" s="707"/>
    </row>
    <row r="652" spans="5:7" x14ac:dyDescent="0.25">
      <c r="E652" s="702"/>
      <c r="F652" s="703"/>
      <c r="G652" s="707"/>
    </row>
    <row r="653" spans="5:7" x14ac:dyDescent="0.25">
      <c r="E653" s="702"/>
      <c r="F653" s="703"/>
      <c r="G653" s="707"/>
    </row>
    <row r="654" spans="5:7" x14ac:dyDescent="0.25">
      <c r="E654" s="702"/>
      <c r="F654" s="703"/>
      <c r="G654" s="707"/>
    </row>
    <row r="655" spans="5:7" x14ac:dyDescent="0.25">
      <c r="E655" s="702"/>
      <c r="F655" s="703"/>
      <c r="G655" s="707"/>
    </row>
    <row r="656" spans="5:7" x14ac:dyDescent="0.25">
      <c r="E656" s="702"/>
      <c r="F656" s="703"/>
      <c r="G656" s="707"/>
    </row>
    <row r="657" spans="5:7" x14ac:dyDescent="0.25">
      <c r="E657" s="702"/>
      <c r="F657" s="703"/>
      <c r="G657" s="707"/>
    </row>
    <row r="658" spans="5:7" x14ac:dyDescent="0.25">
      <c r="E658" s="702"/>
      <c r="F658" s="703"/>
      <c r="G658" s="707"/>
    </row>
    <row r="659" spans="5:7" x14ac:dyDescent="0.25">
      <c r="E659" s="702"/>
      <c r="F659" s="703"/>
      <c r="G659" s="707"/>
    </row>
    <row r="660" spans="5:7" x14ac:dyDescent="0.25">
      <c r="E660" s="702"/>
      <c r="F660" s="703"/>
      <c r="G660" s="707"/>
    </row>
    <row r="661" spans="5:7" x14ac:dyDescent="0.25">
      <c r="E661" s="702"/>
      <c r="F661" s="703"/>
      <c r="G661" s="707"/>
    </row>
    <row r="662" spans="5:7" x14ac:dyDescent="0.25">
      <c r="E662" s="702"/>
      <c r="F662" s="703"/>
      <c r="G662" s="707"/>
    </row>
    <row r="663" spans="5:7" x14ac:dyDescent="0.25">
      <c r="E663" s="702"/>
      <c r="F663" s="703"/>
      <c r="G663" s="707"/>
    </row>
    <row r="664" spans="5:7" x14ac:dyDescent="0.25">
      <c r="E664" s="702"/>
      <c r="F664" s="703"/>
      <c r="G664" s="707"/>
    </row>
    <row r="665" spans="5:7" x14ac:dyDescent="0.25">
      <c r="E665" s="702"/>
      <c r="F665" s="703"/>
      <c r="G665" s="707"/>
    </row>
    <row r="666" spans="5:7" x14ac:dyDescent="0.25">
      <c r="E666" s="702"/>
      <c r="F666" s="703"/>
      <c r="G666" s="707"/>
    </row>
    <row r="667" spans="5:7" x14ac:dyDescent="0.25">
      <c r="E667" s="702"/>
      <c r="F667" s="703"/>
      <c r="G667" s="707"/>
    </row>
    <row r="668" spans="5:7" x14ac:dyDescent="0.25">
      <c r="E668" s="702"/>
      <c r="F668" s="703"/>
      <c r="G668" s="707"/>
    </row>
    <row r="669" spans="5:7" x14ac:dyDescent="0.25">
      <c r="E669" s="702"/>
      <c r="F669" s="703"/>
      <c r="G669" s="707"/>
    </row>
    <row r="670" spans="5:7" x14ac:dyDescent="0.25">
      <c r="E670" s="702"/>
      <c r="F670" s="703"/>
      <c r="G670" s="707"/>
    </row>
    <row r="671" spans="5:7" x14ac:dyDescent="0.25">
      <c r="E671" s="702"/>
      <c r="F671" s="703"/>
      <c r="G671" s="707"/>
    </row>
    <row r="672" spans="5:7" x14ac:dyDescent="0.25">
      <c r="E672" s="702"/>
      <c r="F672" s="703"/>
      <c r="G672" s="707"/>
    </row>
    <row r="673" spans="5:7" x14ac:dyDescent="0.25">
      <c r="E673" s="702"/>
      <c r="F673" s="703"/>
      <c r="G673" s="707"/>
    </row>
    <row r="674" spans="5:7" x14ac:dyDescent="0.25">
      <c r="E674" s="702"/>
      <c r="F674" s="703"/>
      <c r="G674" s="707"/>
    </row>
    <row r="675" spans="5:7" x14ac:dyDescent="0.25">
      <c r="E675" s="702"/>
      <c r="F675" s="703"/>
      <c r="G675" s="707"/>
    </row>
    <row r="676" spans="5:7" x14ac:dyDescent="0.25">
      <c r="E676" s="702"/>
      <c r="F676" s="703"/>
      <c r="G676" s="707"/>
    </row>
    <row r="677" spans="5:7" x14ac:dyDescent="0.25">
      <c r="E677" s="702"/>
      <c r="F677" s="703"/>
      <c r="G677" s="707"/>
    </row>
    <row r="678" spans="5:7" x14ac:dyDescent="0.25">
      <c r="E678" s="702"/>
      <c r="F678" s="703"/>
      <c r="G678" s="707"/>
    </row>
    <row r="679" spans="5:7" x14ac:dyDescent="0.25">
      <c r="E679" s="702"/>
      <c r="F679" s="703"/>
      <c r="G679" s="707"/>
    </row>
    <row r="680" spans="5:7" x14ac:dyDescent="0.25">
      <c r="E680" s="702"/>
      <c r="F680" s="703"/>
      <c r="G680" s="707"/>
    </row>
    <row r="681" spans="5:7" x14ac:dyDescent="0.25">
      <c r="E681" s="702"/>
      <c r="F681" s="703"/>
      <c r="G681" s="707"/>
    </row>
    <row r="682" spans="5:7" x14ac:dyDescent="0.25">
      <c r="E682" s="702"/>
      <c r="F682" s="703"/>
      <c r="G682" s="707"/>
    </row>
    <row r="683" spans="5:7" x14ac:dyDescent="0.25">
      <c r="E683" s="702"/>
      <c r="F683" s="703"/>
      <c r="G683" s="707"/>
    </row>
    <row r="684" spans="5:7" x14ac:dyDescent="0.25">
      <c r="E684" s="702"/>
      <c r="F684" s="703"/>
      <c r="G684" s="707"/>
    </row>
    <row r="685" spans="5:7" x14ac:dyDescent="0.25">
      <c r="E685" s="702"/>
      <c r="F685" s="703"/>
      <c r="G685" s="707"/>
    </row>
    <row r="686" spans="5:7" x14ac:dyDescent="0.25">
      <c r="E686" s="702"/>
      <c r="F686" s="703"/>
      <c r="G686" s="707"/>
    </row>
    <row r="687" spans="5:7" x14ac:dyDescent="0.25">
      <c r="E687" s="702"/>
      <c r="F687" s="703"/>
      <c r="G687" s="707"/>
    </row>
    <row r="688" spans="5:7" x14ac:dyDescent="0.25">
      <c r="E688" s="702"/>
      <c r="F688" s="703"/>
      <c r="G688" s="707"/>
    </row>
    <row r="689" spans="5:7" x14ac:dyDescent="0.25">
      <c r="E689" s="702"/>
      <c r="F689" s="703"/>
      <c r="G689" s="707"/>
    </row>
    <row r="690" spans="5:7" x14ac:dyDescent="0.25">
      <c r="E690" s="702"/>
      <c r="F690" s="703"/>
      <c r="G690" s="707"/>
    </row>
    <row r="691" spans="5:7" x14ac:dyDescent="0.25">
      <c r="E691" s="702"/>
      <c r="F691" s="703"/>
      <c r="G691" s="707"/>
    </row>
    <row r="692" spans="5:7" x14ac:dyDescent="0.25">
      <c r="E692" s="702"/>
      <c r="F692" s="703"/>
      <c r="G692" s="707"/>
    </row>
    <row r="693" spans="5:7" x14ac:dyDescent="0.25">
      <c r="E693" s="702"/>
      <c r="F693" s="703"/>
      <c r="G693" s="707"/>
    </row>
    <row r="694" spans="5:7" x14ac:dyDescent="0.25">
      <c r="E694" s="702"/>
      <c r="F694" s="703"/>
      <c r="G694" s="707"/>
    </row>
    <row r="695" spans="5:7" x14ac:dyDescent="0.25">
      <c r="E695" s="702"/>
      <c r="F695" s="703"/>
      <c r="G695" s="707"/>
    </row>
    <row r="696" spans="5:7" x14ac:dyDescent="0.25">
      <c r="E696" s="702"/>
      <c r="F696" s="703"/>
      <c r="G696" s="707"/>
    </row>
    <row r="697" spans="5:7" x14ac:dyDescent="0.25">
      <c r="E697" s="702"/>
      <c r="F697" s="703"/>
      <c r="G697" s="707"/>
    </row>
    <row r="698" spans="5:7" x14ac:dyDescent="0.25">
      <c r="E698" s="702"/>
      <c r="F698" s="703"/>
      <c r="G698" s="707"/>
    </row>
    <row r="699" spans="5:7" x14ac:dyDescent="0.25">
      <c r="E699" s="702"/>
      <c r="F699" s="703"/>
      <c r="G699" s="707"/>
    </row>
    <row r="700" spans="5:7" x14ac:dyDescent="0.25">
      <c r="E700" s="702"/>
      <c r="F700" s="703"/>
      <c r="G700" s="707"/>
    </row>
    <row r="701" spans="5:7" x14ac:dyDescent="0.25">
      <c r="E701" s="702"/>
      <c r="F701" s="703"/>
      <c r="G701" s="707"/>
    </row>
    <row r="702" spans="5:7" x14ac:dyDescent="0.25">
      <c r="E702" s="702"/>
      <c r="F702" s="703"/>
      <c r="G702" s="707"/>
    </row>
    <row r="703" spans="5:7" x14ac:dyDescent="0.25">
      <c r="E703" s="702"/>
      <c r="F703" s="703"/>
      <c r="G703" s="707"/>
    </row>
    <row r="704" spans="5:7" x14ac:dyDescent="0.25">
      <c r="E704" s="702"/>
      <c r="F704" s="703"/>
      <c r="G704" s="707"/>
    </row>
    <row r="705" spans="5:7" x14ac:dyDescent="0.25">
      <c r="E705" s="702"/>
      <c r="F705" s="703"/>
      <c r="G705" s="707"/>
    </row>
    <row r="706" spans="5:7" x14ac:dyDescent="0.25">
      <c r="E706" s="702"/>
      <c r="F706" s="703"/>
      <c r="G706" s="707"/>
    </row>
    <row r="707" spans="5:7" x14ac:dyDescent="0.25">
      <c r="E707" s="702"/>
      <c r="F707" s="703"/>
      <c r="G707" s="707"/>
    </row>
    <row r="708" spans="5:7" x14ac:dyDescent="0.25">
      <c r="E708" s="702"/>
      <c r="F708" s="703"/>
      <c r="G708" s="707"/>
    </row>
    <row r="709" spans="5:7" x14ac:dyDescent="0.25">
      <c r="E709" s="702"/>
      <c r="F709" s="703"/>
      <c r="G709" s="707"/>
    </row>
    <row r="710" spans="5:7" x14ac:dyDescent="0.25">
      <c r="E710" s="702"/>
      <c r="F710" s="703"/>
      <c r="G710" s="707"/>
    </row>
    <row r="711" spans="5:7" x14ac:dyDescent="0.25">
      <c r="E711" s="702"/>
      <c r="F711" s="703"/>
      <c r="G711" s="707"/>
    </row>
    <row r="712" spans="5:7" x14ac:dyDescent="0.25">
      <c r="E712" s="702"/>
      <c r="F712" s="703"/>
      <c r="G712" s="707"/>
    </row>
    <row r="713" spans="5:7" x14ac:dyDescent="0.25">
      <c r="E713" s="702"/>
      <c r="F713" s="703"/>
      <c r="G713" s="707"/>
    </row>
    <row r="714" spans="5:7" x14ac:dyDescent="0.25">
      <c r="E714" s="702"/>
      <c r="F714" s="703"/>
      <c r="G714" s="707"/>
    </row>
    <row r="715" spans="5:7" x14ac:dyDescent="0.25">
      <c r="E715" s="702"/>
      <c r="F715" s="703"/>
      <c r="G715" s="707"/>
    </row>
    <row r="716" spans="5:7" x14ac:dyDescent="0.25">
      <c r="E716" s="702"/>
      <c r="F716" s="703"/>
      <c r="G716" s="707"/>
    </row>
    <row r="717" spans="5:7" x14ac:dyDescent="0.25">
      <c r="E717" s="702"/>
      <c r="F717" s="703"/>
      <c r="G717" s="707"/>
    </row>
    <row r="718" spans="5:7" x14ac:dyDescent="0.25">
      <c r="E718" s="702"/>
      <c r="F718" s="703"/>
      <c r="G718" s="707"/>
    </row>
    <row r="719" spans="5:7" x14ac:dyDescent="0.25">
      <c r="E719" s="702"/>
      <c r="F719" s="703"/>
      <c r="G719" s="707"/>
    </row>
    <row r="720" spans="5:7" x14ac:dyDescent="0.25">
      <c r="E720" s="702"/>
      <c r="F720" s="703"/>
      <c r="G720" s="707"/>
    </row>
    <row r="721" spans="5:7" x14ac:dyDescent="0.25">
      <c r="E721" s="702"/>
      <c r="F721" s="703"/>
      <c r="G721" s="707"/>
    </row>
    <row r="722" spans="5:7" x14ac:dyDescent="0.25">
      <c r="E722" s="702"/>
      <c r="F722" s="703"/>
      <c r="G722" s="707"/>
    </row>
    <row r="723" spans="5:7" x14ac:dyDescent="0.25">
      <c r="E723" s="702"/>
      <c r="F723" s="703"/>
      <c r="G723" s="707"/>
    </row>
    <row r="724" spans="5:7" x14ac:dyDescent="0.25">
      <c r="E724" s="702"/>
      <c r="F724" s="703"/>
      <c r="G724" s="707"/>
    </row>
    <row r="725" spans="5:7" x14ac:dyDescent="0.25">
      <c r="E725" s="702"/>
      <c r="F725" s="703"/>
      <c r="G725" s="707"/>
    </row>
    <row r="726" spans="5:7" x14ac:dyDescent="0.25">
      <c r="E726" s="702"/>
      <c r="F726" s="703"/>
      <c r="G726" s="707"/>
    </row>
    <row r="727" spans="5:7" x14ac:dyDescent="0.25">
      <c r="E727" s="702"/>
      <c r="F727" s="703"/>
      <c r="G727" s="707"/>
    </row>
    <row r="728" spans="5:7" x14ac:dyDescent="0.25">
      <c r="E728" s="702"/>
      <c r="F728" s="703"/>
      <c r="G728" s="707"/>
    </row>
    <row r="729" spans="5:7" x14ac:dyDescent="0.25">
      <c r="E729" s="702"/>
      <c r="F729" s="703"/>
      <c r="G729" s="707"/>
    </row>
    <row r="730" spans="5:7" x14ac:dyDescent="0.25">
      <c r="E730" s="702"/>
      <c r="F730" s="703"/>
      <c r="G730" s="707"/>
    </row>
    <row r="731" spans="5:7" x14ac:dyDescent="0.25">
      <c r="E731" s="702"/>
      <c r="F731" s="703"/>
      <c r="G731" s="707"/>
    </row>
    <row r="732" spans="5:7" x14ac:dyDescent="0.25">
      <c r="E732" s="702"/>
      <c r="F732" s="703"/>
      <c r="G732" s="707"/>
    </row>
    <row r="733" spans="5:7" x14ac:dyDescent="0.25">
      <c r="E733" s="702"/>
      <c r="F733" s="703"/>
      <c r="G733" s="707"/>
    </row>
    <row r="734" spans="5:7" x14ac:dyDescent="0.25">
      <c r="E734" s="702"/>
      <c r="F734" s="703"/>
      <c r="G734" s="707"/>
    </row>
    <row r="735" spans="5:7" x14ac:dyDescent="0.25">
      <c r="E735" s="702"/>
      <c r="F735" s="703"/>
      <c r="G735" s="707"/>
    </row>
    <row r="736" spans="5:7" x14ac:dyDescent="0.25">
      <c r="E736" s="702"/>
      <c r="F736" s="703"/>
      <c r="G736" s="707"/>
    </row>
    <row r="737" spans="5:7" x14ac:dyDescent="0.25">
      <c r="E737" s="702"/>
      <c r="F737" s="703"/>
      <c r="G737" s="707"/>
    </row>
    <row r="738" spans="5:7" x14ac:dyDescent="0.25">
      <c r="E738" s="702"/>
      <c r="F738" s="703"/>
      <c r="G738" s="707"/>
    </row>
    <row r="739" spans="5:7" x14ac:dyDescent="0.25">
      <c r="E739" s="702"/>
      <c r="F739" s="703"/>
      <c r="G739" s="707"/>
    </row>
    <row r="740" spans="5:7" x14ac:dyDescent="0.25">
      <c r="E740" s="702"/>
      <c r="F740" s="703"/>
      <c r="G740" s="707"/>
    </row>
    <row r="741" spans="5:7" x14ac:dyDescent="0.25">
      <c r="E741" s="702"/>
      <c r="F741" s="703"/>
      <c r="G741" s="707"/>
    </row>
    <row r="742" spans="5:7" x14ac:dyDescent="0.25">
      <c r="E742" s="702"/>
      <c r="F742" s="703"/>
      <c r="G742" s="707"/>
    </row>
    <row r="743" spans="5:7" x14ac:dyDescent="0.25">
      <c r="E743" s="702"/>
      <c r="F743" s="703"/>
      <c r="G743" s="707"/>
    </row>
    <row r="744" spans="5:7" x14ac:dyDescent="0.25">
      <c r="E744" s="702"/>
      <c r="F744" s="703"/>
      <c r="G744" s="707"/>
    </row>
    <row r="745" spans="5:7" x14ac:dyDescent="0.25">
      <c r="E745" s="702"/>
      <c r="F745" s="703"/>
      <c r="G745" s="707"/>
    </row>
    <row r="746" spans="5:7" x14ac:dyDescent="0.25">
      <c r="E746" s="702"/>
      <c r="F746" s="703"/>
      <c r="G746" s="707"/>
    </row>
    <row r="747" spans="5:7" x14ac:dyDescent="0.25">
      <c r="E747" s="702"/>
      <c r="F747" s="703"/>
      <c r="G747" s="707"/>
    </row>
    <row r="748" spans="5:7" x14ac:dyDescent="0.25">
      <c r="E748" s="702"/>
      <c r="F748" s="703"/>
      <c r="G748" s="707"/>
    </row>
    <row r="749" spans="5:7" x14ac:dyDescent="0.25">
      <c r="E749" s="702"/>
      <c r="F749" s="703"/>
      <c r="G749" s="707"/>
    </row>
    <row r="750" spans="5:7" x14ac:dyDescent="0.25">
      <c r="E750" s="702"/>
      <c r="F750" s="703"/>
      <c r="G750" s="707"/>
    </row>
    <row r="751" spans="5:7" x14ac:dyDescent="0.25">
      <c r="E751" s="702"/>
      <c r="F751" s="703"/>
      <c r="G751" s="707"/>
    </row>
    <row r="752" spans="5:7" x14ac:dyDescent="0.25">
      <c r="E752" s="702"/>
      <c r="F752" s="703"/>
      <c r="G752" s="707"/>
    </row>
    <row r="753" spans="5:7" x14ac:dyDescent="0.25">
      <c r="E753" s="702"/>
      <c r="F753" s="703"/>
      <c r="G753" s="707"/>
    </row>
    <row r="754" spans="5:7" x14ac:dyDescent="0.25">
      <c r="E754" s="702"/>
      <c r="F754" s="703"/>
      <c r="G754" s="707"/>
    </row>
    <row r="755" spans="5:7" x14ac:dyDescent="0.25">
      <c r="E755" s="702"/>
      <c r="F755" s="703"/>
      <c r="G755" s="707"/>
    </row>
    <row r="756" spans="5:7" x14ac:dyDescent="0.25">
      <c r="E756" s="702"/>
      <c r="F756" s="703"/>
      <c r="G756" s="707"/>
    </row>
    <row r="757" spans="5:7" x14ac:dyDescent="0.25">
      <c r="E757" s="702"/>
      <c r="F757" s="703"/>
      <c r="G757" s="707"/>
    </row>
    <row r="758" spans="5:7" x14ac:dyDescent="0.25">
      <c r="E758" s="702"/>
      <c r="F758" s="703"/>
      <c r="G758" s="707"/>
    </row>
    <row r="759" spans="5:7" x14ac:dyDescent="0.25">
      <c r="E759" s="702"/>
      <c r="F759" s="703"/>
      <c r="G759" s="707"/>
    </row>
    <row r="760" spans="5:7" x14ac:dyDescent="0.25">
      <c r="E760" s="702"/>
      <c r="F760" s="703"/>
      <c r="G760" s="707"/>
    </row>
    <row r="761" spans="5:7" x14ac:dyDescent="0.25">
      <c r="E761" s="702"/>
      <c r="F761" s="703"/>
      <c r="G761" s="707"/>
    </row>
    <row r="762" spans="5:7" x14ac:dyDescent="0.25">
      <c r="E762" s="702"/>
      <c r="F762" s="703"/>
      <c r="G762" s="707"/>
    </row>
    <row r="763" spans="5:7" x14ac:dyDescent="0.25">
      <c r="E763" s="702"/>
      <c r="F763" s="703"/>
      <c r="G763" s="707"/>
    </row>
    <row r="764" spans="5:7" x14ac:dyDescent="0.25">
      <c r="E764" s="702"/>
      <c r="F764" s="703"/>
      <c r="G764" s="707"/>
    </row>
    <row r="765" spans="5:7" x14ac:dyDescent="0.25">
      <c r="E765" s="702"/>
      <c r="F765" s="703"/>
      <c r="G765" s="707"/>
    </row>
    <row r="766" spans="5:7" x14ac:dyDescent="0.25">
      <c r="E766" s="702"/>
      <c r="F766" s="703"/>
      <c r="G766" s="707"/>
    </row>
    <row r="767" spans="5:7" x14ac:dyDescent="0.25">
      <c r="E767" s="702"/>
      <c r="F767" s="703"/>
      <c r="G767" s="707"/>
    </row>
    <row r="768" spans="5:7" x14ac:dyDescent="0.25">
      <c r="E768" s="702"/>
      <c r="F768" s="703"/>
      <c r="G768" s="707"/>
    </row>
    <row r="769" spans="5:7" x14ac:dyDescent="0.25">
      <c r="E769" s="702"/>
      <c r="F769" s="703"/>
      <c r="G769" s="707"/>
    </row>
    <row r="770" spans="5:7" x14ac:dyDescent="0.25">
      <c r="E770" s="702"/>
      <c r="F770" s="703"/>
      <c r="G770" s="707"/>
    </row>
    <row r="771" spans="5:7" x14ac:dyDescent="0.25">
      <c r="E771" s="702"/>
      <c r="F771" s="703"/>
      <c r="G771" s="707"/>
    </row>
    <row r="772" spans="5:7" x14ac:dyDescent="0.25">
      <c r="E772" s="702"/>
      <c r="F772" s="703"/>
      <c r="G772" s="707"/>
    </row>
    <row r="773" spans="5:7" x14ac:dyDescent="0.25">
      <c r="E773" s="702"/>
      <c r="F773" s="703"/>
      <c r="G773" s="707"/>
    </row>
    <row r="774" spans="5:7" x14ac:dyDescent="0.25">
      <c r="E774" s="702"/>
      <c r="F774" s="703"/>
      <c r="G774" s="707"/>
    </row>
    <row r="775" spans="5:7" x14ac:dyDescent="0.25">
      <c r="E775" s="702"/>
      <c r="F775" s="703"/>
      <c r="G775" s="707"/>
    </row>
    <row r="776" spans="5:7" x14ac:dyDescent="0.25">
      <c r="E776" s="702"/>
      <c r="F776" s="703"/>
      <c r="G776" s="707"/>
    </row>
    <row r="777" spans="5:7" x14ac:dyDescent="0.25">
      <c r="E777" s="702"/>
      <c r="F777" s="703"/>
      <c r="G777" s="707"/>
    </row>
    <row r="778" spans="5:7" x14ac:dyDescent="0.25">
      <c r="E778" s="702"/>
      <c r="F778" s="703"/>
      <c r="G778" s="707"/>
    </row>
    <row r="779" spans="5:7" x14ac:dyDescent="0.25">
      <c r="E779" s="702"/>
      <c r="F779" s="703"/>
      <c r="G779" s="707"/>
    </row>
    <row r="780" spans="5:7" x14ac:dyDescent="0.25">
      <c r="E780" s="702"/>
      <c r="F780" s="703"/>
      <c r="G780" s="707"/>
    </row>
    <row r="781" spans="5:7" x14ac:dyDescent="0.25">
      <c r="E781" s="702"/>
      <c r="F781" s="703"/>
      <c r="G781" s="707"/>
    </row>
    <row r="782" spans="5:7" x14ac:dyDescent="0.25">
      <c r="E782" s="702"/>
      <c r="F782" s="703"/>
      <c r="G782" s="707"/>
    </row>
    <row r="783" spans="5:7" x14ac:dyDescent="0.25">
      <c r="E783" s="702"/>
      <c r="F783" s="703"/>
      <c r="G783" s="707"/>
    </row>
    <row r="784" spans="5:7" x14ac:dyDescent="0.25">
      <c r="E784" s="702"/>
      <c r="F784" s="703"/>
      <c r="G784" s="707"/>
    </row>
    <row r="785" spans="5:7" x14ac:dyDescent="0.25">
      <c r="E785" s="702"/>
      <c r="F785" s="703"/>
      <c r="G785" s="707"/>
    </row>
    <row r="786" spans="5:7" x14ac:dyDescent="0.25">
      <c r="E786" s="702"/>
      <c r="F786" s="703"/>
      <c r="G786" s="707"/>
    </row>
    <row r="787" spans="5:7" x14ac:dyDescent="0.25">
      <c r="E787" s="702"/>
      <c r="F787" s="703"/>
      <c r="G787" s="707"/>
    </row>
    <row r="788" spans="5:7" x14ac:dyDescent="0.25">
      <c r="E788" s="702"/>
      <c r="F788" s="703"/>
      <c r="G788" s="707"/>
    </row>
    <row r="789" spans="5:7" x14ac:dyDescent="0.25">
      <c r="E789" s="702"/>
      <c r="F789" s="703"/>
      <c r="G789" s="707"/>
    </row>
    <row r="790" spans="5:7" x14ac:dyDescent="0.25">
      <c r="E790" s="702"/>
      <c r="F790" s="703"/>
      <c r="G790" s="707"/>
    </row>
    <row r="791" spans="5:7" x14ac:dyDescent="0.25">
      <c r="E791" s="702"/>
      <c r="F791" s="703"/>
      <c r="G791" s="707"/>
    </row>
    <row r="792" spans="5:7" x14ac:dyDescent="0.25">
      <c r="E792" s="702"/>
      <c r="F792" s="703"/>
      <c r="G792" s="707"/>
    </row>
    <row r="793" spans="5:7" x14ac:dyDescent="0.25">
      <c r="E793" s="702"/>
      <c r="F793" s="703"/>
      <c r="G793" s="707"/>
    </row>
    <row r="794" spans="5:7" x14ac:dyDescent="0.25">
      <c r="E794" s="702"/>
      <c r="F794" s="703"/>
      <c r="G794" s="707"/>
    </row>
    <row r="795" spans="5:7" x14ac:dyDescent="0.25">
      <c r="E795" s="702"/>
      <c r="F795" s="703"/>
      <c r="G795" s="707"/>
    </row>
    <row r="796" spans="5:7" x14ac:dyDescent="0.25">
      <c r="E796" s="702"/>
      <c r="F796" s="703"/>
      <c r="G796" s="707"/>
    </row>
    <row r="797" spans="5:7" x14ac:dyDescent="0.25">
      <c r="E797" s="702"/>
      <c r="F797" s="703"/>
      <c r="G797" s="707"/>
    </row>
    <row r="798" spans="5:7" x14ac:dyDescent="0.25">
      <c r="E798" s="702"/>
      <c r="F798" s="703"/>
      <c r="G798" s="707"/>
    </row>
    <row r="799" spans="5:7" x14ac:dyDescent="0.25">
      <c r="E799" s="702"/>
      <c r="F799" s="703"/>
      <c r="G799" s="707"/>
    </row>
    <row r="800" spans="5:7" x14ac:dyDescent="0.25">
      <c r="E800" s="702"/>
      <c r="F800" s="703"/>
      <c r="G800" s="707"/>
    </row>
    <row r="801" spans="5:7" x14ac:dyDescent="0.25">
      <c r="E801" s="702"/>
      <c r="F801" s="703"/>
      <c r="G801" s="707"/>
    </row>
    <row r="802" spans="5:7" x14ac:dyDescent="0.25">
      <c r="E802" s="702"/>
      <c r="F802" s="703"/>
      <c r="G802" s="707"/>
    </row>
    <row r="803" spans="5:7" x14ac:dyDescent="0.25">
      <c r="E803" s="702"/>
      <c r="F803" s="703"/>
      <c r="G803" s="707"/>
    </row>
    <row r="804" spans="5:7" x14ac:dyDescent="0.25">
      <c r="E804" s="702"/>
      <c r="F804" s="703"/>
      <c r="G804" s="707"/>
    </row>
    <row r="805" spans="5:7" x14ac:dyDescent="0.25">
      <c r="E805" s="702"/>
      <c r="F805" s="703"/>
      <c r="G805" s="707"/>
    </row>
    <row r="806" spans="5:7" x14ac:dyDescent="0.25">
      <c r="E806" s="702"/>
      <c r="F806" s="703"/>
      <c r="G806" s="707"/>
    </row>
    <row r="807" spans="5:7" x14ac:dyDescent="0.25">
      <c r="E807" s="702"/>
      <c r="F807" s="703"/>
      <c r="G807" s="707"/>
    </row>
    <row r="808" spans="5:7" x14ac:dyDescent="0.25">
      <c r="E808" s="702"/>
      <c r="F808" s="703"/>
      <c r="G808" s="707"/>
    </row>
    <row r="809" spans="5:7" x14ac:dyDescent="0.25">
      <c r="E809" s="702"/>
      <c r="F809" s="703"/>
      <c r="G809" s="707"/>
    </row>
    <row r="810" spans="5:7" x14ac:dyDescent="0.25">
      <c r="E810" s="702"/>
      <c r="F810" s="703"/>
      <c r="G810" s="707"/>
    </row>
  </sheetData>
  <mergeCells count="1">
    <mergeCell ref="B1:G1"/>
  </mergeCells>
  <phoneticPr fontId="15" type="noConversion"/>
  <printOptions horizontalCentered="1"/>
  <pageMargins left="0.55118110236220497" right="0.31496062992126" top="0.39370078740157499" bottom="0.39370078740157499" header="0.118110236220472" footer="0.118110236220472"/>
  <pageSetup paperSize="9" scale="38" orientation="portrait" horizontalDpi="300" verticalDpi="300" r:id="rId1"/>
  <headerFooter>
    <oddFooter>&amp;LBill No. &amp;A&amp;R&amp;A/&amp;P</oddFooter>
  </headerFooter>
  <rowBreaks count="5" manualBreakCount="5">
    <brk id="95" max="6" man="1"/>
    <brk id="211" max="6" man="1"/>
    <brk id="222" max="6" man="1"/>
    <brk id="275" max="6" man="1"/>
    <brk id="297"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883AB-834D-48E5-892E-1B413B731F9B}">
  <sheetPr>
    <tabColor theme="3"/>
  </sheetPr>
  <dimension ref="B1:I210"/>
  <sheetViews>
    <sheetView showGridLines="0" zoomScale="70" zoomScaleNormal="100" zoomScaleSheetLayoutView="70" workbookViewId="0">
      <selection activeCell="C56" sqref="C56"/>
    </sheetView>
  </sheetViews>
  <sheetFormatPr defaultColWidth="9.26953125" defaultRowHeight="14" x14ac:dyDescent="0.3"/>
  <cols>
    <col min="1" max="1" width="10.54296875" style="242" customWidth="1"/>
    <col min="2" max="2" width="16.26953125" style="339" customWidth="1"/>
    <col min="3" max="3" width="56.54296875" style="242" customWidth="1"/>
    <col min="4" max="4" width="8.54296875" style="339" customWidth="1"/>
    <col min="5" max="5" width="12.54296875" style="339" customWidth="1"/>
    <col min="6" max="6" width="14.54296875" style="778" customWidth="1"/>
    <col min="7" max="7" width="15.81640625" style="778" bestFit="1" customWidth="1"/>
    <col min="8" max="8" width="13.54296875" style="242" customWidth="1"/>
    <col min="9" max="9" width="11.7265625" style="242" bestFit="1" customWidth="1"/>
    <col min="10" max="16384" width="9.26953125" style="242"/>
  </cols>
  <sheetData>
    <row r="1" spans="2:9" s="12" customFormat="1" ht="15.75" customHeight="1" x14ac:dyDescent="0.25">
      <c r="B1" s="969" t="s">
        <v>0</v>
      </c>
      <c r="C1" s="969"/>
      <c r="D1" s="969"/>
      <c r="E1" s="969"/>
      <c r="F1" s="969"/>
      <c r="G1" s="969"/>
    </row>
    <row r="2" spans="2:9" s="12" customFormat="1" ht="15.75" customHeight="1" x14ac:dyDescent="0.25">
      <c r="B2" s="1" t="s">
        <v>1</v>
      </c>
      <c r="C2" s="2"/>
      <c r="D2" s="3"/>
      <c r="E2" s="3"/>
      <c r="F2" s="822"/>
      <c r="G2" s="822"/>
    </row>
    <row r="3" spans="2:9" s="12" customFormat="1" ht="15.75" customHeight="1" x14ac:dyDescent="0.25">
      <c r="B3" s="5" t="s">
        <v>42</v>
      </c>
      <c r="C3" s="67" t="s">
        <v>24</v>
      </c>
      <c r="D3" s="6"/>
      <c r="E3" s="6"/>
      <c r="F3" s="7"/>
      <c r="G3" s="8"/>
    </row>
    <row r="4" spans="2:9" ht="15.75" customHeight="1" x14ac:dyDescent="0.3">
      <c r="B4" s="902" t="s">
        <v>49</v>
      </c>
      <c r="C4" s="742" t="s">
        <v>25</v>
      </c>
      <c r="D4" s="303"/>
      <c r="E4" s="303"/>
      <c r="F4" s="903"/>
      <c r="G4" s="903"/>
    </row>
    <row r="5" spans="2:9" ht="18" customHeight="1" x14ac:dyDescent="0.3">
      <c r="B5" s="303"/>
      <c r="C5" s="742"/>
      <c r="D5" s="303"/>
      <c r="E5" s="303"/>
      <c r="F5" s="904"/>
      <c r="G5" s="904"/>
    </row>
    <row r="6" spans="2:9" ht="37.5" customHeight="1" x14ac:dyDescent="0.3">
      <c r="B6" s="283" t="s">
        <v>50</v>
      </c>
      <c r="C6" s="283" t="s">
        <v>51</v>
      </c>
      <c r="D6" s="283" t="s">
        <v>52</v>
      </c>
      <c r="E6" s="284" t="s">
        <v>53</v>
      </c>
      <c r="F6" s="905" t="s">
        <v>54</v>
      </c>
      <c r="G6" s="905" t="s">
        <v>55</v>
      </c>
      <c r="H6" s="906"/>
    </row>
    <row r="7" spans="2:9" x14ac:dyDescent="0.3">
      <c r="B7" s="304"/>
      <c r="C7" s="907"/>
      <c r="D7" s="304"/>
      <c r="E7" s="305"/>
      <c r="F7" s="908" t="s">
        <v>56</v>
      </c>
      <c r="G7" s="908" t="s">
        <v>56</v>
      </c>
      <c r="H7" s="906"/>
    </row>
    <row r="8" spans="2:9" x14ac:dyDescent="0.3">
      <c r="B8" s="763"/>
      <c r="C8" s="765"/>
      <c r="D8" s="763"/>
      <c r="E8" s="763"/>
      <c r="F8" s="770"/>
      <c r="G8" s="770"/>
    </row>
    <row r="9" spans="2:9" x14ac:dyDescent="0.3">
      <c r="B9" s="764"/>
      <c r="C9" s="734" t="s">
        <v>319</v>
      </c>
      <c r="D9" s="764"/>
      <c r="E9" s="764"/>
      <c r="F9" s="736"/>
      <c r="G9" s="736"/>
    </row>
    <row r="10" spans="2:9" x14ac:dyDescent="0.3">
      <c r="B10" s="764"/>
      <c r="C10" s="734"/>
      <c r="D10" s="764"/>
      <c r="E10" s="767"/>
      <c r="F10" s="736"/>
      <c r="G10" s="736"/>
    </row>
    <row r="11" spans="2:9" ht="28" x14ac:dyDescent="0.3">
      <c r="B11" s="764"/>
      <c r="C11" s="550" t="s">
        <v>359</v>
      </c>
      <c r="D11" s="764"/>
      <c r="E11" s="767"/>
      <c r="F11" s="736"/>
      <c r="G11" s="736"/>
    </row>
    <row r="12" spans="2:9" x14ac:dyDescent="0.3">
      <c r="B12" s="764"/>
      <c r="C12" s="909"/>
      <c r="D12" s="764"/>
      <c r="E12" s="767"/>
      <c r="F12" s="736"/>
      <c r="G12" s="736"/>
    </row>
    <row r="13" spans="2:9" x14ac:dyDescent="0.3">
      <c r="B13" s="158"/>
      <c r="C13" s="272" t="s">
        <v>321</v>
      </c>
      <c r="D13" s="158"/>
      <c r="E13" s="216"/>
      <c r="F13" s="270"/>
      <c r="G13" s="270"/>
    </row>
    <row r="14" spans="2:9" x14ac:dyDescent="0.3">
      <c r="B14" s="158"/>
      <c r="C14" s="198"/>
      <c r="D14" s="158"/>
      <c r="E14" s="216"/>
      <c r="F14" s="270"/>
      <c r="G14" s="270"/>
    </row>
    <row r="15" spans="2:9" x14ac:dyDescent="0.3">
      <c r="B15" s="158"/>
      <c r="C15" s="272" t="s">
        <v>322</v>
      </c>
      <c r="D15" s="158"/>
      <c r="E15" s="216"/>
      <c r="F15" s="270"/>
      <c r="G15" s="270"/>
    </row>
    <row r="16" spans="2:9" ht="16.5" customHeight="1" x14ac:dyDescent="0.3">
      <c r="B16" s="158"/>
      <c r="C16" s="198"/>
      <c r="D16" s="158"/>
      <c r="E16" s="216"/>
      <c r="F16" s="352"/>
      <c r="G16" s="352"/>
      <c r="I16" s="737"/>
    </row>
    <row r="17" spans="2:9" x14ac:dyDescent="0.3">
      <c r="B17" s="158" t="s">
        <v>323</v>
      </c>
      <c r="C17" s="198" t="s">
        <v>539</v>
      </c>
      <c r="D17" s="158" t="s">
        <v>325</v>
      </c>
      <c r="E17" s="738">
        <f>(2400-800)*1.21/10000</f>
        <v>0.19359999999999999</v>
      </c>
      <c r="F17" s="271"/>
      <c r="G17" s="271">
        <f>E17*F17</f>
        <v>0</v>
      </c>
      <c r="I17" s="313"/>
    </row>
    <row r="18" spans="2:9" x14ac:dyDescent="0.3">
      <c r="B18" s="158"/>
      <c r="C18" s="198"/>
      <c r="D18" s="158"/>
      <c r="E18" s="216"/>
      <c r="F18" s="271"/>
      <c r="G18" s="271"/>
    </row>
    <row r="19" spans="2:9" x14ac:dyDescent="0.3">
      <c r="B19" s="158"/>
      <c r="C19" s="272" t="s">
        <v>326</v>
      </c>
      <c r="D19" s="158"/>
      <c r="E19" s="43"/>
      <c r="F19" s="271"/>
      <c r="G19" s="271"/>
    </row>
    <row r="20" spans="2:9" x14ac:dyDescent="0.3">
      <c r="B20" s="158"/>
      <c r="C20" s="198"/>
      <c r="D20" s="158"/>
      <c r="E20" s="43"/>
      <c r="F20" s="271"/>
      <c r="G20" s="271"/>
    </row>
    <row r="21" spans="2:9" ht="42" x14ac:dyDescent="0.3">
      <c r="B21" s="158"/>
      <c r="C21" s="866" t="s">
        <v>361</v>
      </c>
      <c r="D21" s="158"/>
      <c r="E21" s="43"/>
      <c r="F21" s="271"/>
      <c r="G21" s="271"/>
    </row>
    <row r="22" spans="2:9" x14ac:dyDescent="0.3">
      <c r="B22" s="158"/>
      <c r="C22" s="866"/>
      <c r="D22" s="158"/>
      <c r="E22" s="43"/>
      <c r="F22" s="271"/>
      <c r="G22" s="271"/>
    </row>
    <row r="23" spans="2:9" x14ac:dyDescent="0.3">
      <c r="B23" s="158" t="s">
        <v>328</v>
      </c>
      <c r="C23" s="867" t="s">
        <v>362</v>
      </c>
      <c r="D23" s="158" t="s">
        <v>88</v>
      </c>
      <c r="E23" s="43">
        <v>10</v>
      </c>
      <c r="F23" s="351"/>
      <c r="G23" s="271">
        <f>E23*F23</f>
        <v>0</v>
      </c>
    </row>
    <row r="24" spans="2:9" x14ac:dyDescent="0.3">
      <c r="B24" s="158"/>
      <c r="C24" s="198"/>
      <c r="D24" s="158"/>
      <c r="E24" s="43"/>
      <c r="F24" s="271"/>
      <c r="G24" s="271"/>
    </row>
    <row r="25" spans="2:9" ht="46.5" customHeight="1" x14ac:dyDescent="0.3">
      <c r="B25" s="158"/>
      <c r="C25" s="272" t="s">
        <v>330</v>
      </c>
      <c r="D25" s="158"/>
      <c r="E25" s="43"/>
      <c r="F25" s="271"/>
      <c r="G25" s="271"/>
    </row>
    <row r="26" spans="2:9" x14ac:dyDescent="0.3">
      <c r="B26" s="158"/>
      <c r="C26" s="198"/>
      <c r="D26" s="158"/>
      <c r="E26" s="43"/>
      <c r="F26" s="271"/>
      <c r="G26" s="271"/>
    </row>
    <row r="27" spans="2:9" ht="42" x14ac:dyDescent="0.3">
      <c r="B27" s="158"/>
      <c r="C27" s="866" t="s">
        <v>331</v>
      </c>
      <c r="D27" s="158"/>
      <c r="E27" s="43"/>
      <c r="F27" s="271"/>
      <c r="G27" s="271"/>
    </row>
    <row r="28" spans="2:9" x14ac:dyDescent="0.3">
      <c r="B28" s="158"/>
      <c r="C28" s="866"/>
      <c r="D28" s="158"/>
      <c r="E28" s="43"/>
      <c r="F28" s="271"/>
      <c r="G28" s="271"/>
    </row>
    <row r="29" spans="2:9" x14ac:dyDescent="0.3">
      <c r="B29" s="158" t="s">
        <v>332</v>
      </c>
      <c r="C29" s="867" t="s">
        <v>363</v>
      </c>
      <c r="D29" s="158" t="s">
        <v>88</v>
      </c>
      <c r="E29" s="43">
        <v>5</v>
      </c>
      <c r="F29" s="271"/>
      <c r="G29" s="271">
        <f>E29*F29</f>
        <v>0</v>
      </c>
    </row>
    <row r="30" spans="2:9" x14ac:dyDescent="0.3">
      <c r="B30" s="158"/>
      <c r="C30" s="198"/>
      <c r="D30" s="158"/>
      <c r="E30" s="43"/>
      <c r="F30" s="271"/>
      <c r="G30" s="271"/>
    </row>
    <row r="31" spans="2:9" s="198" customFormat="1" ht="42" x14ac:dyDescent="0.25">
      <c r="B31" s="158"/>
      <c r="C31" s="910" t="s">
        <v>540</v>
      </c>
      <c r="D31" s="158"/>
      <c r="E31" s="388"/>
      <c r="F31" s="221"/>
      <c r="G31" s="221"/>
      <c r="H31" s="160"/>
    </row>
    <row r="32" spans="2:9" s="198" customFormat="1" x14ac:dyDescent="0.25">
      <c r="B32" s="158"/>
      <c r="C32" s="867"/>
      <c r="D32" s="158"/>
      <c r="E32" s="388"/>
      <c r="F32" s="221"/>
      <c r="G32" s="221"/>
      <c r="H32" s="160"/>
    </row>
    <row r="33" spans="2:8" s="198" customFormat="1" x14ac:dyDescent="0.25">
      <c r="B33" s="158" t="s">
        <v>541</v>
      </c>
      <c r="C33" s="867" t="s">
        <v>542</v>
      </c>
      <c r="D33" s="158" t="s">
        <v>219</v>
      </c>
      <c r="E33" s="388">
        <f>3%*(2400-800)*0.5*1.5</f>
        <v>36</v>
      </c>
      <c r="F33" s="221"/>
      <c r="G33" s="221">
        <f>E33*F33</f>
        <v>0</v>
      </c>
      <c r="H33" s="160"/>
    </row>
    <row r="34" spans="2:8" s="198" customFormat="1" x14ac:dyDescent="0.25">
      <c r="B34" s="158"/>
      <c r="C34" s="867"/>
      <c r="D34" s="158"/>
      <c r="E34" s="388"/>
      <c r="F34" s="221"/>
      <c r="G34" s="221"/>
      <c r="H34" s="160"/>
    </row>
    <row r="35" spans="2:8" x14ac:dyDescent="0.3">
      <c r="B35" s="158"/>
      <c r="C35" s="272" t="s">
        <v>543</v>
      </c>
      <c r="D35" s="158"/>
      <c r="E35" s="43"/>
      <c r="F35" s="271"/>
      <c r="G35" s="271"/>
    </row>
    <row r="36" spans="2:8" x14ac:dyDescent="0.3">
      <c r="B36" s="158"/>
      <c r="C36" s="867"/>
      <c r="D36" s="158"/>
      <c r="E36" s="388"/>
      <c r="F36" s="271"/>
      <c r="G36" s="271"/>
    </row>
    <row r="37" spans="2:8" ht="14.5" x14ac:dyDescent="0.3">
      <c r="B37" s="158"/>
      <c r="C37" s="775" t="s">
        <v>544</v>
      </c>
      <c r="D37" s="158"/>
      <c r="E37" s="43"/>
      <c r="F37" s="271"/>
      <c r="G37" s="271"/>
    </row>
    <row r="38" spans="2:8" x14ac:dyDescent="0.3">
      <c r="B38" s="158"/>
      <c r="C38" s="198"/>
      <c r="D38" s="158"/>
      <c r="E38" s="43"/>
      <c r="F38" s="271"/>
      <c r="G38" s="271"/>
    </row>
    <row r="39" spans="2:8" ht="63.75" customHeight="1" x14ac:dyDescent="0.3">
      <c r="B39" s="228"/>
      <c r="C39" s="866" t="s">
        <v>545</v>
      </c>
      <c r="D39" s="228"/>
      <c r="E39" s="295"/>
      <c r="F39" s="771"/>
      <c r="G39" s="771"/>
      <c r="H39" s="241"/>
    </row>
    <row r="40" spans="2:8" ht="14.5" x14ac:dyDescent="0.3">
      <c r="B40" s="158"/>
      <c r="C40" s="911"/>
      <c r="D40" s="158"/>
      <c r="E40" s="388"/>
      <c r="F40" s="270"/>
      <c r="G40" s="270"/>
      <c r="H40" s="241"/>
    </row>
    <row r="41" spans="2:8" x14ac:dyDescent="0.3">
      <c r="B41" s="231" t="s">
        <v>546</v>
      </c>
      <c r="C41" s="776" t="s">
        <v>547</v>
      </c>
      <c r="D41" s="228" t="s">
        <v>346</v>
      </c>
      <c r="E41" s="768">
        <f>2440-800</f>
        <v>1640</v>
      </c>
      <c r="F41" s="270"/>
      <c r="G41" s="270">
        <f>E41*F41</f>
        <v>0</v>
      </c>
      <c r="H41" s="241"/>
    </row>
    <row r="42" spans="2:8" x14ac:dyDescent="0.3">
      <c r="B42" s="158"/>
      <c r="C42" s="467"/>
      <c r="D42" s="158"/>
      <c r="E42" s="388"/>
      <c r="F42" s="270"/>
      <c r="G42" s="270"/>
      <c r="H42" s="241"/>
    </row>
    <row r="43" spans="2:8" s="198" customFormat="1" x14ac:dyDescent="0.25">
      <c r="B43" s="158"/>
      <c r="C43" s="467"/>
      <c r="D43" s="158"/>
      <c r="E43" s="388"/>
      <c r="F43" s="221"/>
      <c r="G43" s="221"/>
      <c r="H43" s="160"/>
    </row>
    <row r="44" spans="2:8" ht="14.5" x14ac:dyDescent="0.3">
      <c r="B44" s="158"/>
      <c r="C44" s="775" t="s">
        <v>548</v>
      </c>
      <c r="D44" s="158"/>
      <c r="E44" s="43"/>
      <c r="F44" s="271"/>
      <c r="G44" s="271"/>
    </row>
    <row r="45" spans="2:8" x14ac:dyDescent="0.3">
      <c r="B45" s="158"/>
      <c r="C45" s="198"/>
      <c r="D45" s="158"/>
      <c r="E45" s="43"/>
      <c r="F45" s="271"/>
      <c r="G45" s="271"/>
    </row>
    <row r="46" spans="2:8" ht="28" x14ac:dyDescent="0.3">
      <c r="B46" s="228"/>
      <c r="C46" s="866" t="s">
        <v>549</v>
      </c>
      <c r="D46" s="228"/>
      <c r="E46" s="295"/>
      <c r="F46" s="771"/>
      <c r="G46" s="771"/>
      <c r="H46" s="241"/>
    </row>
    <row r="47" spans="2:8" ht="14.5" x14ac:dyDescent="0.3">
      <c r="B47" s="158"/>
      <c r="C47" s="911"/>
      <c r="D47" s="158"/>
      <c r="E47" s="388"/>
      <c r="F47" s="270"/>
      <c r="G47" s="270"/>
      <c r="H47" s="241"/>
    </row>
    <row r="48" spans="2:8" x14ac:dyDescent="0.3">
      <c r="B48" s="231" t="s">
        <v>550</v>
      </c>
      <c r="C48" s="776" t="s">
        <v>551</v>
      </c>
      <c r="D48" s="228" t="s">
        <v>346</v>
      </c>
      <c r="E48" s="768">
        <v>800</v>
      </c>
      <c r="F48" s="270"/>
      <c r="G48" s="270">
        <f>E48*F48</f>
        <v>0</v>
      </c>
      <c r="H48" s="241"/>
    </row>
    <row r="49" spans="2:8" s="198" customFormat="1" x14ac:dyDescent="0.25">
      <c r="B49" s="158"/>
      <c r="C49" s="467"/>
      <c r="D49" s="158"/>
      <c r="E49" s="388"/>
      <c r="F49" s="221"/>
      <c r="G49" s="221"/>
      <c r="H49" s="160"/>
    </row>
    <row r="50" spans="2:8" s="198" customFormat="1" x14ac:dyDescent="0.25">
      <c r="B50" s="158"/>
      <c r="C50" s="467"/>
      <c r="D50" s="158"/>
      <c r="E50" s="388"/>
      <c r="F50" s="221"/>
      <c r="G50" s="221"/>
      <c r="H50" s="160"/>
    </row>
    <row r="51" spans="2:8" x14ac:dyDescent="0.3">
      <c r="B51" s="158"/>
      <c r="C51" s="272" t="s">
        <v>552</v>
      </c>
      <c r="D51" s="158"/>
      <c r="E51" s="43"/>
      <c r="F51" s="271"/>
      <c r="G51" s="271"/>
    </row>
    <row r="52" spans="2:8" s="742" customFormat="1" ht="15.75" customHeight="1" x14ac:dyDescent="0.3">
      <c r="B52" s="228"/>
      <c r="C52" s="776"/>
      <c r="D52" s="228"/>
      <c r="E52" s="295"/>
      <c r="F52" s="271"/>
      <c r="G52" s="271"/>
    </row>
    <row r="53" spans="2:8" ht="28" x14ac:dyDescent="0.3">
      <c r="B53" s="158"/>
      <c r="C53" s="912" t="s">
        <v>553</v>
      </c>
      <c r="D53" s="158"/>
      <c r="E53" s="43"/>
      <c r="F53" s="271"/>
      <c r="G53" s="271"/>
    </row>
    <row r="54" spans="2:8" ht="14.5" x14ac:dyDescent="0.3">
      <c r="B54" s="158"/>
      <c r="C54" s="913" t="s">
        <v>457</v>
      </c>
      <c r="D54" s="158"/>
      <c r="E54" s="388"/>
      <c r="F54" s="271"/>
      <c r="G54" s="271"/>
    </row>
    <row r="55" spans="2:8" ht="14.5" x14ac:dyDescent="0.3">
      <c r="B55" s="158"/>
      <c r="C55" s="913"/>
      <c r="D55" s="158"/>
      <c r="E55" s="388"/>
      <c r="F55" s="271"/>
      <c r="G55" s="271"/>
    </row>
    <row r="56" spans="2:8" ht="42" x14ac:dyDescent="0.3">
      <c r="B56" s="158"/>
      <c r="C56" s="866" t="s">
        <v>554</v>
      </c>
      <c r="D56" s="158"/>
      <c r="E56" s="43"/>
      <c r="F56" s="271"/>
      <c r="G56" s="292"/>
    </row>
    <row r="57" spans="2:8" x14ac:dyDescent="0.3">
      <c r="B57" s="158"/>
      <c r="C57" s="866"/>
      <c r="D57" s="158"/>
      <c r="E57" s="43"/>
      <c r="F57" s="271"/>
      <c r="G57" s="292"/>
    </row>
    <row r="58" spans="2:8" x14ac:dyDescent="0.3">
      <c r="B58" s="238" t="s">
        <v>459</v>
      </c>
      <c r="C58" s="198" t="s">
        <v>555</v>
      </c>
      <c r="D58" s="158" t="s">
        <v>88</v>
      </c>
      <c r="E58" s="43">
        <v>3</v>
      </c>
      <c r="F58" s="292"/>
      <c r="G58" s="292">
        <f>E58*F58</f>
        <v>0</v>
      </c>
      <c r="H58" s="341"/>
    </row>
    <row r="59" spans="2:8" x14ac:dyDescent="0.3">
      <c r="B59" s="238"/>
      <c r="C59" s="198"/>
      <c r="D59" s="158"/>
      <c r="E59" s="43"/>
      <c r="F59" s="292"/>
      <c r="G59" s="292"/>
      <c r="H59" s="341"/>
    </row>
    <row r="60" spans="2:8" s="12" customFormat="1" ht="14.5" x14ac:dyDescent="0.25">
      <c r="B60" s="318"/>
      <c r="C60" s="914" t="s">
        <v>444</v>
      </c>
      <c r="D60" s="319"/>
      <c r="E60" s="743"/>
      <c r="F60" s="320"/>
      <c r="G60" s="321"/>
    </row>
    <row r="61" spans="2:8" s="12" customFormat="1" ht="14.5" x14ac:dyDescent="0.25">
      <c r="B61" s="318"/>
      <c r="C61" s="914"/>
      <c r="D61" s="319"/>
      <c r="E61" s="743"/>
      <c r="F61" s="320"/>
      <c r="G61" s="321"/>
    </row>
    <row r="62" spans="2:8" s="12" customFormat="1" ht="42" x14ac:dyDescent="0.25">
      <c r="B62" s="318"/>
      <c r="C62" s="915" t="s">
        <v>556</v>
      </c>
      <c r="D62" s="319"/>
      <c r="E62" s="743"/>
      <c r="F62" s="320"/>
      <c r="G62" s="321"/>
    </row>
    <row r="63" spans="2:8" s="12" customFormat="1" x14ac:dyDescent="0.25">
      <c r="B63" s="318"/>
      <c r="C63" s="915"/>
      <c r="D63" s="319"/>
      <c r="E63" s="743"/>
      <c r="F63" s="320"/>
      <c r="G63" s="321"/>
    </row>
    <row r="64" spans="2:8" s="12" customFormat="1" x14ac:dyDescent="0.25">
      <c r="B64" s="319" t="s">
        <v>445</v>
      </c>
      <c r="C64" s="198" t="str">
        <f>C58</f>
        <v xml:space="preserve">90 mm ND </v>
      </c>
      <c r="D64" s="322" t="s">
        <v>88</v>
      </c>
      <c r="E64" s="323">
        <v>3</v>
      </c>
      <c r="F64" s="292">
        <f>F58</f>
        <v>0</v>
      </c>
      <c r="G64" s="324">
        <f>E64*F64</f>
        <v>0</v>
      </c>
    </row>
    <row r="65" spans="2:8" x14ac:dyDescent="0.3">
      <c r="B65" s="238"/>
      <c r="C65" s="198"/>
      <c r="D65" s="158"/>
      <c r="E65" s="43"/>
      <c r="F65" s="292"/>
      <c r="G65" s="292"/>
      <c r="H65" s="341"/>
    </row>
    <row r="66" spans="2:8" s="12" customFormat="1" ht="42" x14ac:dyDescent="0.25">
      <c r="B66" s="318"/>
      <c r="C66" s="915" t="s">
        <v>557</v>
      </c>
      <c r="D66" s="319"/>
      <c r="E66" s="743"/>
      <c r="F66" s="320"/>
      <c r="G66" s="321"/>
    </row>
    <row r="67" spans="2:8" s="12" customFormat="1" x14ac:dyDescent="0.25">
      <c r="B67" s="318"/>
      <c r="C67" s="916"/>
      <c r="D67" s="319"/>
      <c r="E67" s="743"/>
      <c r="F67" s="320"/>
      <c r="G67" s="321"/>
    </row>
    <row r="68" spans="2:8" s="12" customFormat="1" x14ac:dyDescent="0.25">
      <c r="B68" s="319" t="s">
        <v>558</v>
      </c>
      <c r="C68" s="198" t="s">
        <v>559</v>
      </c>
      <c r="D68" s="319" t="s">
        <v>88</v>
      </c>
      <c r="E68" s="744">
        <v>1</v>
      </c>
      <c r="F68" s="292">
        <f>F64</f>
        <v>0</v>
      </c>
      <c r="G68" s="321">
        <f>E68*F68</f>
        <v>0</v>
      </c>
    </row>
    <row r="69" spans="2:8" x14ac:dyDescent="0.3">
      <c r="B69" s="665"/>
      <c r="C69" s="776"/>
      <c r="D69" s="766"/>
      <c r="E69" s="769"/>
      <c r="F69" s="745"/>
      <c r="G69" s="772"/>
    </row>
    <row r="70" spans="2:8" x14ac:dyDescent="0.3">
      <c r="B70" s="319" t="s">
        <v>560</v>
      </c>
      <c r="C70" s="776" t="s">
        <v>561</v>
      </c>
      <c r="D70" s="942" t="s">
        <v>88</v>
      </c>
      <c r="E70" s="943">
        <v>2</v>
      </c>
      <c r="F70" s="944"/>
      <c r="G70" s="772"/>
    </row>
    <row r="71" spans="2:8" x14ac:dyDescent="0.3">
      <c r="B71" s="941"/>
      <c r="C71" s="776"/>
      <c r="D71" s="942"/>
      <c r="E71" s="943"/>
      <c r="F71" s="944"/>
      <c r="G71" s="772"/>
    </row>
    <row r="72" spans="2:8" x14ac:dyDescent="0.3">
      <c r="B72" s="746"/>
      <c r="C72" s="144"/>
      <c r="D72" s="145"/>
      <c r="E72" s="146"/>
      <c r="F72" s="436" t="s">
        <v>92</v>
      </c>
      <c r="G72" s="463">
        <f>SUM(G8:G69)</f>
        <v>0</v>
      </c>
    </row>
    <row r="73" spans="2:8" x14ac:dyDescent="0.3">
      <c r="B73" s="158"/>
      <c r="C73" s="232"/>
      <c r="D73" s="228"/>
      <c r="E73" s="293"/>
      <c r="F73" s="747"/>
      <c r="G73" s="270"/>
    </row>
    <row r="74" spans="2:8" x14ac:dyDescent="0.3">
      <c r="B74" s="158"/>
      <c r="C74" s="233" t="s">
        <v>562</v>
      </c>
      <c r="D74" s="158"/>
      <c r="E74" s="43"/>
      <c r="F74" s="271"/>
      <c r="G74" s="271"/>
    </row>
    <row r="75" spans="2:8" x14ac:dyDescent="0.3">
      <c r="B75" s="158"/>
      <c r="C75" s="234"/>
      <c r="D75" s="158"/>
      <c r="E75" s="43"/>
      <c r="F75" s="271"/>
      <c r="G75" s="271"/>
    </row>
    <row r="76" spans="2:8" ht="14.5" x14ac:dyDescent="0.3">
      <c r="B76" s="158"/>
      <c r="C76" s="239" t="s">
        <v>563</v>
      </c>
      <c r="D76" s="158"/>
      <c r="E76" s="43"/>
      <c r="F76" s="456"/>
      <c r="G76" s="271"/>
    </row>
    <row r="77" spans="2:8" x14ac:dyDescent="0.3">
      <c r="B77" s="228"/>
      <c r="C77" s="294"/>
      <c r="D77" s="228"/>
      <c r="E77" s="295"/>
      <c r="F77" s="748"/>
      <c r="G77" s="749"/>
    </row>
    <row r="78" spans="2:8" ht="56" x14ac:dyDescent="0.3">
      <c r="B78" s="158"/>
      <c r="C78" s="325" t="s">
        <v>564</v>
      </c>
      <c r="D78" s="158"/>
      <c r="E78" s="43"/>
      <c r="F78" s="456"/>
      <c r="G78" s="271"/>
    </row>
    <row r="79" spans="2:8" x14ac:dyDescent="0.3">
      <c r="B79" s="238"/>
      <c r="C79" s="234"/>
      <c r="D79" s="158"/>
      <c r="E79" s="43"/>
      <c r="F79" s="456"/>
      <c r="G79" s="271"/>
    </row>
    <row r="80" spans="2:8" x14ac:dyDescent="0.3">
      <c r="B80" s="238" t="s">
        <v>466</v>
      </c>
      <c r="C80" s="234" t="str">
        <f>C64</f>
        <v xml:space="preserve">90 mm ND </v>
      </c>
      <c r="D80" s="158" t="s">
        <v>88</v>
      </c>
      <c r="E80" s="43">
        <v>3</v>
      </c>
      <c r="F80" s="461"/>
      <c r="G80" s="271">
        <f>E80*F80</f>
        <v>0</v>
      </c>
      <c r="H80" s="750"/>
    </row>
    <row r="81" spans="2:8" x14ac:dyDescent="0.3">
      <c r="B81" s="238"/>
      <c r="C81" s="234"/>
      <c r="D81" s="158"/>
      <c r="E81" s="43"/>
      <c r="F81" s="456"/>
      <c r="G81" s="271"/>
      <c r="H81" s="750"/>
    </row>
    <row r="82" spans="2:8" ht="14.5" x14ac:dyDescent="0.3">
      <c r="B82" s="158"/>
      <c r="C82" s="239" t="s">
        <v>468</v>
      </c>
      <c r="D82" s="158"/>
      <c r="E82" s="43"/>
      <c r="F82" s="456"/>
      <c r="G82" s="271"/>
    </row>
    <row r="83" spans="2:8" s="742" customFormat="1" x14ac:dyDescent="0.3">
      <c r="B83" s="238"/>
      <c r="C83" s="157"/>
      <c r="D83" s="158"/>
      <c r="E83" s="43"/>
      <c r="F83" s="456"/>
      <c r="G83" s="271"/>
    </row>
    <row r="84" spans="2:8" ht="86.25" customHeight="1" x14ac:dyDescent="0.3">
      <c r="B84" s="158"/>
      <c r="C84" s="224" t="s">
        <v>565</v>
      </c>
      <c r="D84" s="158"/>
      <c r="E84" s="43"/>
      <c r="F84" s="456"/>
      <c r="G84" s="271"/>
    </row>
    <row r="85" spans="2:8" x14ac:dyDescent="0.3">
      <c r="B85" s="158"/>
      <c r="C85" s="234"/>
      <c r="D85" s="158"/>
      <c r="E85" s="43"/>
      <c r="F85" s="456"/>
      <c r="G85" s="271"/>
    </row>
    <row r="86" spans="2:8" x14ac:dyDescent="0.3">
      <c r="B86" s="158" t="s">
        <v>566</v>
      </c>
      <c r="C86" s="234" t="str">
        <f>C80</f>
        <v xml:space="preserve">90 mm ND </v>
      </c>
      <c r="D86" s="158" t="s">
        <v>88</v>
      </c>
      <c r="E86" s="43">
        <v>2</v>
      </c>
      <c r="F86" s="461"/>
      <c r="G86" s="271">
        <f>E86*F86</f>
        <v>0</v>
      </c>
    </row>
    <row r="87" spans="2:8" x14ac:dyDescent="0.3">
      <c r="B87" s="158"/>
      <c r="C87" s="234"/>
      <c r="D87" s="158"/>
      <c r="E87" s="43"/>
      <c r="F87" s="461"/>
      <c r="G87" s="271"/>
    </row>
    <row r="88" spans="2:8" s="742" customFormat="1" x14ac:dyDescent="0.3">
      <c r="B88" s="158"/>
      <c r="C88" s="233"/>
      <c r="D88" s="158"/>
      <c r="E88" s="43"/>
      <c r="F88" s="456"/>
      <c r="G88" s="271"/>
    </row>
    <row r="89" spans="2:8" s="742" customFormat="1" ht="14.5" x14ac:dyDescent="0.3">
      <c r="B89" s="158"/>
      <c r="C89" s="296" t="s">
        <v>567</v>
      </c>
      <c r="D89" s="158"/>
      <c r="E89" s="43"/>
      <c r="F89" s="456"/>
      <c r="G89" s="271"/>
    </row>
    <row r="90" spans="2:8" s="742" customFormat="1" x14ac:dyDescent="0.3">
      <c r="B90" s="158"/>
      <c r="C90" s="233"/>
      <c r="D90" s="158"/>
      <c r="E90" s="43"/>
      <c r="F90" s="456"/>
      <c r="G90" s="271"/>
    </row>
    <row r="91" spans="2:8" ht="84" x14ac:dyDescent="0.3">
      <c r="B91" s="326"/>
      <c r="C91" s="327" t="s">
        <v>568</v>
      </c>
      <c r="D91" s="228"/>
      <c r="E91" s="293"/>
      <c r="F91" s="328"/>
      <c r="G91" s="292"/>
    </row>
    <row r="92" spans="2:8" x14ac:dyDescent="0.3">
      <c r="B92" s="158"/>
      <c r="C92" s="234"/>
      <c r="D92" s="158"/>
      <c r="E92" s="43"/>
      <c r="F92" s="329"/>
      <c r="G92" s="271"/>
    </row>
    <row r="93" spans="2:8" x14ac:dyDescent="0.3">
      <c r="B93" s="326" t="s">
        <v>569</v>
      </c>
      <c r="C93" s="234" t="str">
        <f>C86</f>
        <v xml:space="preserve">90 mm ND </v>
      </c>
      <c r="D93" s="228" t="s">
        <v>88</v>
      </c>
      <c r="E93" s="293">
        <v>1</v>
      </c>
      <c r="F93" s="461"/>
      <c r="G93" s="271">
        <f>E93*F93</f>
        <v>0</v>
      </c>
      <c r="H93" s="342"/>
    </row>
    <row r="94" spans="2:8" x14ac:dyDescent="0.3">
      <c r="B94" s="326"/>
      <c r="C94" s="234"/>
      <c r="D94" s="228"/>
      <c r="E94" s="293"/>
      <c r="F94" s="461"/>
      <c r="G94" s="271"/>
      <c r="H94" s="342"/>
    </row>
    <row r="95" spans="2:8" s="742" customFormat="1" x14ac:dyDescent="0.3">
      <c r="B95" s="285"/>
      <c r="C95" s="219"/>
      <c r="D95" s="285"/>
      <c r="E95" s="751"/>
      <c r="F95" s="350"/>
      <c r="G95" s="350"/>
    </row>
    <row r="96" spans="2:8" ht="28" x14ac:dyDescent="0.3">
      <c r="B96" s="158"/>
      <c r="C96" s="289" t="s">
        <v>570</v>
      </c>
      <c r="D96" s="158"/>
      <c r="E96" s="43"/>
      <c r="F96" s="456"/>
      <c r="G96" s="271"/>
    </row>
    <row r="97" spans="2:7" x14ac:dyDescent="0.3">
      <c r="B97" s="158"/>
      <c r="C97" s="234"/>
      <c r="D97" s="158"/>
      <c r="E97" s="43"/>
      <c r="F97" s="456"/>
      <c r="G97" s="271"/>
    </row>
    <row r="98" spans="2:7" x14ac:dyDescent="0.3">
      <c r="B98" s="158"/>
      <c r="C98" s="233" t="s">
        <v>571</v>
      </c>
      <c r="D98" s="158"/>
      <c r="E98" s="43"/>
      <c r="F98" s="456"/>
      <c r="G98" s="271"/>
    </row>
    <row r="99" spans="2:7" x14ac:dyDescent="0.3">
      <c r="B99" s="228"/>
      <c r="C99" s="294"/>
      <c r="D99" s="228"/>
      <c r="E99" s="295"/>
      <c r="F99" s="748"/>
      <c r="G99" s="749"/>
    </row>
    <row r="100" spans="2:7" ht="14.5" x14ac:dyDescent="0.3">
      <c r="B100" s="158"/>
      <c r="C100" s="239" t="s">
        <v>572</v>
      </c>
      <c r="D100" s="158"/>
      <c r="E100" s="43"/>
      <c r="F100" s="456"/>
      <c r="G100" s="271"/>
    </row>
    <row r="101" spans="2:7" x14ac:dyDescent="0.3">
      <c r="B101" s="158"/>
      <c r="C101" s="234"/>
      <c r="D101" s="158"/>
      <c r="E101" s="43"/>
      <c r="F101" s="456"/>
      <c r="G101" s="271"/>
    </row>
    <row r="102" spans="2:7" ht="28" x14ac:dyDescent="0.3">
      <c r="B102" s="158"/>
      <c r="C102" s="330" t="s">
        <v>573</v>
      </c>
      <c r="D102" s="158"/>
      <c r="E102" s="43"/>
      <c r="F102" s="456"/>
      <c r="G102" s="271"/>
    </row>
    <row r="103" spans="2:7" x14ac:dyDescent="0.3">
      <c r="B103" s="158"/>
      <c r="C103" s="234"/>
      <c r="D103" s="158"/>
      <c r="E103" s="43"/>
      <c r="F103" s="456"/>
      <c r="G103" s="271"/>
    </row>
    <row r="104" spans="2:7" ht="15.75" customHeight="1" x14ac:dyDescent="0.3">
      <c r="B104" s="238" t="s">
        <v>574</v>
      </c>
      <c r="C104" s="234" t="s">
        <v>575</v>
      </c>
      <c r="D104" s="158" t="s">
        <v>88</v>
      </c>
      <c r="E104" s="43">
        <v>1</v>
      </c>
      <c r="F104" s="456"/>
      <c r="G104" s="271">
        <f>E104*F104</f>
        <v>0</v>
      </c>
    </row>
    <row r="105" spans="2:7" x14ac:dyDescent="0.3">
      <c r="B105" s="228"/>
      <c r="C105" s="294"/>
      <c r="D105" s="228"/>
      <c r="E105" s="295"/>
      <c r="F105" s="748"/>
      <c r="G105" s="749"/>
    </row>
    <row r="106" spans="2:7" ht="14.5" x14ac:dyDescent="0.3">
      <c r="B106" s="158"/>
      <c r="C106" s="296" t="s">
        <v>576</v>
      </c>
      <c r="D106" s="158"/>
      <c r="E106" s="43"/>
      <c r="F106" s="271"/>
      <c r="G106" s="271"/>
    </row>
    <row r="107" spans="2:7" x14ac:dyDescent="0.3">
      <c r="B107" s="158"/>
      <c r="C107" s="157"/>
      <c r="D107" s="158"/>
      <c r="E107" s="43"/>
      <c r="F107" s="271"/>
      <c r="G107" s="271"/>
    </row>
    <row r="108" spans="2:7" ht="28" x14ac:dyDescent="0.3">
      <c r="B108" s="158"/>
      <c r="C108" s="236" t="s">
        <v>577</v>
      </c>
      <c r="D108" s="158"/>
      <c r="E108" s="43"/>
      <c r="F108" s="271"/>
      <c r="G108" s="271"/>
    </row>
    <row r="109" spans="2:7" x14ac:dyDescent="0.3">
      <c r="B109" s="158"/>
      <c r="C109" s="157"/>
      <c r="D109" s="158"/>
      <c r="E109" s="43"/>
      <c r="F109" s="271"/>
      <c r="G109" s="271"/>
    </row>
    <row r="110" spans="2:7" s="742" customFormat="1" x14ac:dyDescent="0.3">
      <c r="B110" s="238" t="s">
        <v>578</v>
      </c>
      <c r="C110" s="157" t="s">
        <v>575</v>
      </c>
      <c r="D110" s="158" t="s">
        <v>88</v>
      </c>
      <c r="E110" s="43">
        <v>2</v>
      </c>
      <c r="F110" s="271"/>
      <c r="G110" s="271">
        <f>E110*F110</f>
        <v>0</v>
      </c>
    </row>
    <row r="111" spans="2:7" s="742" customFormat="1" x14ac:dyDescent="0.3">
      <c r="B111" s="238"/>
      <c r="C111" s="157"/>
      <c r="D111" s="158"/>
      <c r="E111" s="43"/>
      <c r="F111" s="271"/>
      <c r="G111" s="271"/>
    </row>
    <row r="112" spans="2:7" s="742" customFormat="1" ht="14.5" x14ac:dyDescent="0.3">
      <c r="B112" s="158"/>
      <c r="C112" s="296" t="s">
        <v>579</v>
      </c>
      <c r="D112" s="158"/>
      <c r="E112" s="43"/>
      <c r="F112" s="271"/>
      <c r="G112" s="271"/>
    </row>
    <row r="113" spans="2:7" s="742" customFormat="1" x14ac:dyDescent="0.3">
      <c r="B113" s="158"/>
      <c r="C113" s="157"/>
      <c r="D113" s="158"/>
      <c r="E113" s="43"/>
      <c r="F113" s="271"/>
      <c r="G113" s="271"/>
    </row>
    <row r="114" spans="2:7" s="742" customFormat="1" ht="56" x14ac:dyDescent="0.3">
      <c r="B114" s="158"/>
      <c r="C114" s="330" t="s">
        <v>580</v>
      </c>
      <c r="D114" s="158"/>
      <c r="E114" s="43"/>
      <c r="F114" s="456"/>
      <c r="G114" s="271"/>
    </row>
    <row r="115" spans="2:7" s="742" customFormat="1" x14ac:dyDescent="0.3">
      <c r="B115" s="158"/>
      <c r="C115" s="157"/>
      <c r="D115" s="158"/>
      <c r="E115" s="43"/>
      <c r="F115" s="456"/>
      <c r="G115" s="271"/>
    </row>
    <row r="116" spans="2:7" s="742" customFormat="1" x14ac:dyDescent="0.3">
      <c r="B116" s="238" t="s">
        <v>581</v>
      </c>
      <c r="C116" s="157" t="s">
        <v>575</v>
      </c>
      <c r="D116" s="158" t="s">
        <v>88</v>
      </c>
      <c r="E116" s="43">
        <v>2</v>
      </c>
      <c r="F116" s="456"/>
      <c r="G116" s="271">
        <f>E116*F116</f>
        <v>0</v>
      </c>
    </row>
    <row r="117" spans="2:7" s="742" customFormat="1" x14ac:dyDescent="0.3">
      <c r="B117" s="238"/>
      <c r="C117" s="157"/>
      <c r="D117" s="158"/>
      <c r="E117" s="43"/>
      <c r="F117" s="456"/>
      <c r="G117" s="271"/>
    </row>
    <row r="118" spans="2:7" s="742" customFormat="1" x14ac:dyDescent="0.3">
      <c r="B118" s="238"/>
      <c r="C118" s="157"/>
      <c r="D118" s="158"/>
      <c r="E118" s="43"/>
      <c r="F118" s="456"/>
      <c r="G118" s="271"/>
    </row>
    <row r="119" spans="2:7" s="742" customFormat="1" x14ac:dyDescent="0.3">
      <c r="B119" s="238"/>
      <c r="C119" s="331"/>
      <c r="D119" s="158"/>
      <c r="E119" s="43"/>
      <c r="F119" s="456"/>
      <c r="G119" s="271"/>
    </row>
    <row r="120" spans="2:7" x14ac:dyDescent="0.3">
      <c r="B120" s="238"/>
      <c r="C120" s="234"/>
      <c r="D120" s="158"/>
      <c r="E120" s="43"/>
      <c r="F120" s="456"/>
      <c r="G120" s="271"/>
    </row>
    <row r="121" spans="2:7" s="742" customFormat="1" x14ac:dyDescent="0.3">
      <c r="B121" s="238"/>
      <c r="C121" s="157"/>
      <c r="D121" s="158"/>
      <c r="E121" s="43"/>
      <c r="F121" s="456"/>
      <c r="G121" s="271"/>
    </row>
    <row r="122" spans="2:7" s="742" customFormat="1" x14ac:dyDescent="0.3">
      <c r="B122" s="143"/>
      <c r="C122" s="144"/>
      <c r="D122" s="145"/>
      <c r="E122" s="146"/>
      <c r="F122" s="436" t="s">
        <v>92</v>
      </c>
      <c r="G122" s="463">
        <f>SUM(G74:G120)</f>
        <v>0</v>
      </c>
    </row>
    <row r="123" spans="2:7" s="742" customFormat="1" x14ac:dyDescent="0.3">
      <c r="B123" s="349"/>
      <c r="C123" s="557"/>
      <c r="D123" s="349"/>
      <c r="E123" s="752"/>
      <c r="F123" s="353"/>
      <c r="G123" s="353"/>
    </row>
    <row r="124" spans="2:7" s="742" customFormat="1" x14ac:dyDescent="0.3">
      <c r="B124" s="158"/>
      <c r="C124" s="233" t="s">
        <v>582</v>
      </c>
      <c r="D124" s="158"/>
      <c r="E124" s="43"/>
      <c r="F124" s="271"/>
      <c r="G124" s="271"/>
    </row>
    <row r="125" spans="2:7" s="742" customFormat="1" x14ac:dyDescent="0.3">
      <c r="B125" s="158"/>
      <c r="C125" s="233"/>
      <c r="D125" s="158"/>
      <c r="E125" s="43"/>
      <c r="F125" s="456"/>
      <c r="G125" s="271"/>
    </row>
    <row r="126" spans="2:7" s="742" customFormat="1" ht="14.5" x14ac:dyDescent="0.3">
      <c r="B126" s="158"/>
      <c r="C126" s="239" t="s">
        <v>583</v>
      </c>
      <c r="D126" s="158"/>
      <c r="E126" s="43"/>
      <c r="F126" s="456"/>
      <c r="G126" s="271"/>
    </row>
    <row r="127" spans="2:7" s="742" customFormat="1" ht="14.5" x14ac:dyDescent="0.3">
      <c r="B127" s="158"/>
      <c r="C127" s="239"/>
      <c r="D127" s="158"/>
      <c r="E127" s="43"/>
      <c r="F127" s="456"/>
      <c r="G127" s="271"/>
    </row>
    <row r="128" spans="2:7" s="742" customFormat="1" ht="28" x14ac:dyDescent="0.3">
      <c r="B128" s="158"/>
      <c r="C128" s="224" t="s">
        <v>584</v>
      </c>
      <c r="D128" s="158"/>
      <c r="E128" s="43"/>
      <c r="F128" s="456"/>
      <c r="G128" s="271"/>
    </row>
    <row r="129" spans="2:7" s="742" customFormat="1" x14ac:dyDescent="0.3">
      <c r="B129" s="158"/>
      <c r="C129" s="234"/>
      <c r="D129" s="158"/>
      <c r="E129" s="43"/>
      <c r="F129" s="456"/>
      <c r="G129" s="271"/>
    </row>
    <row r="130" spans="2:7" s="742" customFormat="1" x14ac:dyDescent="0.3">
      <c r="B130" s="238" t="s">
        <v>585</v>
      </c>
      <c r="C130" s="234" t="s">
        <v>586</v>
      </c>
      <c r="D130" s="158" t="s">
        <v>88</v>
      </c>
      <c r="E130" s="43">
        <v>2</v>
      </c>
      <c r="F130" s="271"/>
      <c r="G130" s="271">
        <f>E130*F130</f>
        <v>0</v>
      </c>
    </row>
    <row r="131" spans="2:7" s="742" customFormat="1" x14ac:dyDescent="0.3">
      <c r="B131" s="238"/>
      <c r="C131" s="234"/>
      <c r="D131" s="158"/>
      <c r="E131" s="43"/>
      <c r="F131" s="456"/>
      <c r="G131" s="271"/>
    </row>
    <row r="132" spans="2:7" s="742" customFormat="1" ht="28" x14ac:dyDescent="0.3">
      <c r="B132" s="158"/>
      <c r="C132" s="224" t="s">
        <v>587</v>
      </c>
      <c r="D132" s="158"/>
      <c r="E132" s="43"/>
      <c r="F132" s="456"/>
      <c r="G132" s="271"/>
    </row>
    <row r="133" spans="2:7" s="742" customFormat="1" x14ac:dyDescent="0.3">
      <c r="B133" s="158"/>
      <c r="C133" s="234"/>
      <c r="D133" s="158"/>
      <c r="E133" s="43"/>
      <c r="F133" s="456"/>
      <c r="G133" s="271"/>
    </row>
    <row r="134" spans="2:7" s="742" customFormat="1" x14ac:dyDescent="0.3">
      <c r="B134" s="238" t="s">
        <v>588</v>
      </c>
      <c r="C134" s="234" t="s">
        <v>586</v>
      </c>
      <c r="D134" s="158" t="s">
        <v>88</v>
      </c>
      <c r="E134" s="43">
        <v>2</v>
      </c>
      <c r="F134" s="271"/>
      <c r="G134" s="271">
        <f>E134*F134</f>
        <v>0</v>
      </c>
    </row>
    <row r="135" spans="2:7" s="742" customFormat="1" x14ac:dyDescent="0.3">
      <c r="B135" s="238"/>
      <c r="C135" s="234"/>
      <c r="D135" s="158"/>
      <c r="E135" s="43"/>
      <c r="F135" s="456"/>
      <c r="G135" s="271"/>
    </row>
    <row r="136" spans="2:7" s="742" customFormat="1" x14ac:dyDescent="0.3">
      <c r="B136" s="158"/>
      <c r="C136" s="233" t="s">
        <v>589</v>
      </c>
      <c r="D136" s="158"/>
      <c r="E136" s="43"/>
      <c r="F136" s="456"/>
      <c r="G136" s="271"/>
    </row>
    <row r="137" spans="2:7" s="742" customFormat="1" x14ac:dyDescent="0.3">
      <c r="B137" s="158"/>
      <c r="C137" s="233"/>
      <c r="D137" s="158"/>
      <c r="E137" s="43"/>
      <c r="F137" s="456"/>
      <c r="G137" s="271"/>
    </row>
    <row r="138" spans="2:7" s="742" customFormat="1" ht="14.5" x14ac:dyDescent="0.3">
      <c r="B138" s="158"/>
      <c r="C138" s="239" t="s">
        <v>590</v>
      </c>
      <c r="D138" s="158"/>
      <c r="E138" s="43"/>
      <c r="F138" s="456"/>
      <c r="G138" s="271"/>
    </row>
    <row r="139" spans="2:7" s="742" customFormat="1" ht="14.5" x14ac:dyDescent="0.3">
      <c r="B139" s="158"/>
      <c r="C139" s="239"/>
      <c r="D139" s="158"/>
      <c r="E139" s="43"/>
      <c r="F139" s="456"/>
      <c r="G139" s="271"/>
    </row>
    <row r="140" spans="2:7" s="742" customFormat="1" ht="56" x14ac:dyDescent="0.3">
      <c r="B140" s="158"/>
      <c r="C140" s="332" t="s">
        <v>591</v>
      </c>
      <c r="D140" s="158"/>
      <c r="E140" s="43"/>
      <c r="F140" s="456"/>
      <c r="G140" s="271"/>
    </row>
    <row r="141" spans="2:7" s="742" customFormat="1" x14ac:dyDescent="0.3">
      <c r="B141" s="158"/>
      <c r="C141" s="234"/>
      <c r="D141" s="158"/>
      <c r="E141" s="43"/>
      <c r="F141" s="456"/>
      <c r="G141" s="271"/>
    </row>
    <row r="142" spans="2:7" s="742" customFormat="1" x14ac:dyDescent="0.3">
      <c r="B142" s="158" t="s">
        <v>592</v>
      </c>
      <c r="C142" s="153" t="s">
        <v>593</v>
      </c>
      <c r="D142" s="158" t="s">
        <v>346</v>
      </c>
      <c r="E142" s="43">
        <v>50</v>
      </c>
      <c r="F142" s="456"/>
      <c r="G142" s="271">
        <f>E142*F142</f>
        <v>0</v>
      </c>
    </row>
    <row r="143" spans="2:7" s="742" customFormat="1" x14ac:dyDescent="0.3">
      <c r="B143" s="238"/>
      <c r="C143" s="157"/>
      <c r="D143" s="158"/>
      <c r="E143" s="43"/>
      <c r="F143" s="456"/>
      <c r="G143" s="271"/>
    </row>
    <row r="144" spans="2:7" s="742" customFormat="1" x14ac:dyDescent="0.3">
      <c r="B144" s="158"/>
      <c r="C144" s="233" t="s">
        <v>594</v>
      </c>
      <c r="D144" s="158"/>
      <c r="E144" s="43"/>
      <c r="F144" s="456"/>
      <c r="G144" s="271"/>
    </row>
    <row r="145" spans="2:7" s="742" customFormat="1" x14ac:dyDescent="0.3">
      <c r="B145" s="158"/>
      <c r="C145" s="234"/>
      <c r="D145" s="158"/>
      <c r="E145" s="43"/>
      <c r="F145" s="456"/>
      <c r="G145" s="271"/>
    </row>
    <row r="146" spans="2:7" s="742" customFormat="1" ht="14.5" x14ac:dyDescent="0.3">
      <c r="B146" s="158"/>
      <c r="C146" s="239" t="s">
        <v>595</v>
      </c>
      <c r="D146" s="158"/>
      <c r="E146" s="43"/>
      <c r="F146" s="456"/>
      <c r="G146" s="271"/>
    </row>
    <row r="147" spans="2:7" s="742" customFormat="1" ht="14.5" x14ac:dyDescent="0.3">
      <c r="B147" s="158"/>
      <c r="C147" s="239"/>
      <c r="D147" s="158"/>
      <c r="E147" s="43"/>
      <c r="F147" s="456"/>
      <c r="G147" s="271"/>
    </row>
    <row r="148" spans="2:7" s="742" customFormat="1" x14ac:dyDescent="0.3">
      <c r="B148" s="238" t="s">
        <v>596</v>
      </c>
      <c r="C148" s="331" t="s">
        <v>597</v>
      </c>
      <c r="D148" s="158" t="s">
        <v>88</v>
      </c>
      <c r="E148" s="43">
        <v>2</v>
      </c>
      <c r="F148" s="456"/>
      <c r="G148" s="271">
        <f>E148*F148</f>
        <v>0</v>
      </c>
    </row>
    <row r="149" spans="2:7" s="742" customFormat="1" x14ac:dyDescent="0.3">
      <c r="B149" s="238" t="s">
        <v>598</v>
      </c>
      <c r="C149" s="331" t="s">
        <v>599</v>
      </c>
      <c r="D149" s="158" t="s">
        <v>88</v>
      </c>
      <c r="E149" s="43">
        <v>1</v>
      </c>
      <c r="F149" s="456"/>
      <c r="G149" s="271">
        <f>E149*F149</f>
        <v>0</v>
      </c>
    </row>
    <row r="150" spans="2:7" s="742" customFormat="1" x14ac:dyDescent="0.3">
      <c r="B150" s="238" t="s">
        <v>600</v>
      </c>
      <c r="C150" s="331" t="s">
        <v>601</v>
      </c>
      <c r="D150" s="158" t="s">
        <v>88</v>
      </c>
      <c r="E150" s="43">
        <v>1</v>
      </c>
      <c r="F150" s="271"/>
      <c r="G150" s="271">
        <f>E150*F150</f>
        <v>0</v>
      </c>
    </row>
    <row r="151" spans="2:7" s="742" customFormat="1" x14ac:dyDescent="0.3">
      <c r="B151" s="238" t="s">
        <v>602</v>
      </c>
      <c r="C151" s="331" t="s">
        <v>603</v>
      </c>
      <c r="D151" s="158" t="s">
        <v>88</v>
      </c>
      <c r="E151" s="287">
        <f>2440/200</f>
        <v>12.2</v>
      </c>
      <c r="F151" s="271"/>
      <c r="G151" s="271">
        <f>F151*E151</f>
        <v>0</v>
      </c>
    </row>
    <row r="152" spans="2:7" s="742" customFormat="1" x14ac:dyDescent="0.3">
      <c r="B152" s="238"/>
      <c r="C152" s="234"/>
      <c r="D152" s="158"/>
      <c r="E152" s="43"/>
      <c r="F152" s="456"/>
      <c r="G152" s="271"/>
    </row>
    <row r="153" spans="2:7" s="742" customFormat="1" ht="28" x14ac:dyDescent="0.3">
      <c r="B153" s="158"/>
      <c r="C153" s="245" t="s">
        <v>604</v>
      </c>
      <c r="D153" s="158"/>
      <c r="E153" s="43"/>
      <c r="F153" s="271"/>
      <c r="G153" s="271"/>
    </row>
    <row r="154" spans="2:7" s="742" customFormat="1" x14ac:dyDescent="0.3">
      <c r="B154" s="158"/>
      <c r="C154" s="234"/>
      <c r="D154" s="158"/>
      <c r="E154" s="43"/>
      <c r="F154" s="271"/>
      <c r="G154" s="271"/>
    </row>
    <row r="155" spans="2:7" s="742" customFormat="1" x14ac:dyDescent="0.3">
      <c r="B155" s="158"/>
      <c r="C155" s="233" t="s">
        <v>605</v>
      </c>
      <c r="D155" s="158"/>
      <c r="E155" s="43"/>
      <c r="F155" s="271"/>
      <c r="G155" s="271"/>
    </row>
    <row r="156" spans="2:7" x14ac:dyDescent="0.3">
      <c r="B156" s="158"/>
      <c r="C156" s="234"/>
      <c r="D156" s="158"/>
      <c r="E156" s="43"/>
      <c r="F156" s="271"/>
      <c r="G156" s="271"/>
    </row>
    <row r="157" spans="2:7" ht="14.5" x14ac:dyDescent="0.3">
      <c r="B157" s="158"/>
      <c r="C157" s="333" t="s">
        <v>606</v>
      </c>
      <c r="D157" s="158"/>
      <c r="E157" s="43"/>
      <c r="F157" s="271"/>
      <c r="G157" s="271"/>
    </row>
    <row r="158" spans="2:7" x14ac:dyDescent="0.3">
      <c r="B158" s="158"/>
      <c r="C158" s="234"/>
      <c r="D158" s="158"/>
      <c r="E158" s="43"/>
      <c r="F158" s="271"/>
      <c r="G158" s="271"/>
    </row>
    <row r="159" spans="2:7" ht="28" x14ac:dyDescent="0.3">
      <c r="B159" s="158"/>
      <c r="C159" s="236" t="s">
        <v>607</v>
      </c>
      <c r="D159" s="158"/>
      <c r="E159" s="43"/>
      <c r="F159" s="271"/>
      <c r="G159" s="271"/>
    </row>
    <row r="160" spans="2:7" x14ac:dyDescent="0.3">
      <c r="B160" s="158"/>
      <c r="C160" s="234"/>
      <c r="D160" s="158"/>
      <c r="E160" s="43"/>
      <c r="F160" s="271"/>
      <c r="G160" s="271"/>
    </row>
    <row r="161" spans="2:7" ht="48" customHeight="1" x14ac:dyDescent="0.3">
      <c r="B161" s="158" t="s">
        <v>608</v>
      </c>
      <c r="C161" s="234" t="s">
        <v>609</v>
      </c>
      <c r="D161" s="158" t="s">
        <v>219</v>
      </c>
      <c r="E161" s="334">
        <f>1%*SUM(E40:E42)*0.5*0.9</f>
        <v>7.38</v>
      </c>
      <c r="F161" s="271"/>
      <c r="G161" s="271">
        <f>E161*F161</f>
        <v>0</v>
      </c>
    </row>
    <row r="162" spans="2:7" x14ac:dyDescent="0.3">
      <c r="B162" s="158"/>
      <c r="C162" s="234"/>
      <c r="D162" s="158"/>
      <c r="E162" s="334"/>
      <c r="F162" s="271"/>
      <c r="G162" s="271"/>
    </row>
    <row r="163" spans="2:7" x14ac:dyDescent="0.3">
      <c r="B163" s="158"/>
      <c r="C163" s="233" t="s">
        <v>610</v>
      </c>
      <c r="D163" s="158"/>
      <c r="E163" s="43"/>
      <c r="F163" s="271"/>
      <c r="G163" s="271"/>
    </row>
    <row r="164" spans="2:7" x14ac:dyDescent="0.3">
      <c r="B164" s="158"/>
      <c r="C164" s="234"/>
      <c r="D164" s="158"/>
      <c r="E164" s="43"/>
      <c r="F164" s="271"/>
      <c r="G164" s="271"/>
    </row>
    <row r="165" spans="2:7" ht="14.5" x14ac:dyDescent="0.3">
      <c r="B165" s="158"/>
      <c r="C165" s="239" t="s">
        <v>611</v>
      </c>
      <c r="D165" s="158"/>
      <c r="E165" s="43"/>
      <c r="F165" s="271"/>
      <c r="G165" s="271"/>
    </row>
    <row r="166" spans="2:7" x14ac:dyDescent="0.3">
      <c r="B166" s="158"/>
      <c r="C166" s="234"/>
      <c r="D166" s="158"/>
      <c r="E166" s="43"/>
      <c r="F166" s="271"/>
      <c r="G166" s="271"/>
    </row>
    <row r="167" spans="2:7" ht="40.5" customHeight="1" x14ac:dyDescent="0.3">
      <c r="B167" s="158"/>
      <c r="C167" s="236" t="s">
        <v>612</v>
      </c>
      <c r="D167" s="158"/>
      <c r="E167" s="43"/>
      <c r="F167" s="271"/>
      <c r="G167" s="271"/>
    </row>
    <row r="168" spans="2:7" x14ac:dyDescent="0.3">
      <c r="B168" s="158"/>
      <c r="C168" s="234"/>
      <c r="D168" s="158"/>
      <c r="E168" s="43"/>
      <c r="F168" s="271"/>
      <c r="G168" s="271"/>
    </row>
    <row r="169" spans="2:7" x14ac:dyDescent="0.3">
      <c r="B169" s="158" t="s">
        <v>613</v>
      </c>
      <c r="C169" s="234" t="s">
        <v>614</v>
      </c>
      <c r="D169" s="158" t="s">
        <v>88</v>
      </c>
      <c r="E169" s="43">
        <v>5</v>
      </c>
      <c r="F169" s="271"/>
      <c r="G169" s="271">
        <f>E169*F169</f>
        <v>0</v>
      </c>
    </row>
    <row r="170" spans="2:7" s="742" customFormat="1" x14ac:dyDescent="0.3">
      <c r="B170" s="238"/>
      <c r="C170" s="234"/>
      <c r="D170" s="158"/>
      <c r="E170" s="43"/>
      <c r="F170" s="456"/>
      <c r="G170" s="271">
        <f>E170*F170</f>
        <v>0</v>
      </c>
    </row>
    <row r="171" spans="2:7" s="742" customFormat="1" x14ac:dyDescent="0.3">
      <c r="B171" s="238"/>
      <c r="C171" s="234"/>
      <c r="D171" s="158"/>
      <c r="E171" s="43"/>
      <c r="F171" s="456"/>
      <c r="G171" s="271">
        <f>E171*F171</f>
        <v>0</v>
      </c>
    </row>
    <row r="172" spans="2:7" s="742" customFormat="1" ht="42" x14ac:dyDescent="0.3">
      <c r="B172" s="158" t="s">
        <v>615</v>
      </c>
      <c r="C172" s="153" t="s">
        <v>616</v>
      </c>
      <c r="D172" s="52" t="s">
        <v>219</v>
      </c>
      <c r="E172" s="43">
        <f>500/1.5*0.02</f>
        <v>6.6666666666666661</v>
      </c>
      <c r="F172" s="456"/>
      <c r="G172" s="271">
        <f>E172*F172</f>
        <v>0</v>
      </c>
    </row>
    <row r="173" spans="2:7" s="742" customFormat="1" x14ac:dyDescent="0.3">
      <c r="B173" s="238"/>
      <c r="C173" s="234"/>
      <c r="D173" s="158"/>
      <c r="E173" s="43"/>
      <c r="F173" s="456"/>
      <c r="G173" s="271"/>
    </row>
    <row r="174" spans="2:7" x14ac:dyDescent="0.3">
      <c r="B174" s="158"/>
      <c r="C174" s="233" t="s">
        <v>617</v>
      </c>
      <c r="D174" s="158"/>
      <c r="E174" s="43"/>
      <c r="F174" s="271"/>
      <c r="G174" s="271"/>
    </row>
    <row r="175" spans="2:7" x14ac:dyDescent="0.3">
      <c r="B175" s="158"/>
      <c r="C175" s="234"/>
      <c r="D175" s="158"/>
      <c r="E175" s="43"/>
      <c r="F175" s="271"/>
      <c r="G175" s="271"/>
    </row>
    <row r="176" spans="2:7" ht="28" x14ac:dyDescent="0.3">
      <c r="B176" s="158"/>
      <c r="C176" s="236" t="s">
        <v>618</v>
      </c>
      <c r="D176" s="158"/>
      <c r="E176" s="43"/>
      <c r="F176" s="271"/>
      <c r="G176" s="271"/>
    </row>
    <row r="177" spans="2:7" x14ac:dyDescent="0.3">
      <c r="B177" s="158"/>
      <c r="C177" s="234"/>
      <c r="D177" s="158"/>
      <c r="E177" s="43"/>
      <c r="F177" s="271"/>
      <c r="G177" s="271"/>
    </row>
    <row r="178" spans="2:7" x14ac:dyDescent="0.3">
      <c r="B178" s="238" t="s">
        <v>619</v>
      </c>
      <c r="C178" s="234" t="s">
        <v>620</v>
      </c>
      <c r="D178" s="158" t="s">
        <v>346</v>
      </c>
      <c r="E178" s="42">
        <v>500</v>
      </c>
      <c r="F178" s="271"/>
      <c r="G178" s="271">
        <f>E178*F178</f>
        <v>0</v>
      </c>
    </row>
    <row r="179" spans="2:7" x14ac:dyDescent="0.3">
      <c r="B179" s="238"/>
      <c r="C179" s="234"/>
      <c r="D179" s="158"/>
      <c r="E179" s="43"/>
      <c r="F179" s="271"/>
      <c r="G179" s="271"/>
    </row>
    <row r="180" spans="2:7" ht="28" x14ac:dyDescent="0.3">
      <c r="B180" s="158"/>
      <c r="C180" s="236" t="s">
        <v>621</v>
      </c>
      <c r="D180" s="158"/>
      <c r="E180" s="43"/>
      <c r="F180" s="271"/>
      <c r="G180" s="271"/>
    </row>
    <row r="181" spans="2:7" x14ac:dyDescent="0.3">
      <c r="B181" s="158"/>
      <c r="C181" s="234"/>
      <c r="D181" s="158"/>
      <c r="E181" s="43"/>
      <c r="F181" s="271"/>
      <c r="G181" s="271"/>
    </row>
    <row r="182" spans="2:7" x14ac:dyDescent="0.3">
      <c r="B182" s="158" t="s">
        <v>622</v>
      </c>
      <c r="C182" s="234" t="s">
        <v>620</v>
      </c>
      <c r="D182" s="158" t="s">
        <v>346</v>
      </c>
      <c r="E182" s="43">
        <v>50</v>
      </c>
      <c r="F182" s="271"/>
      <c r="G182" s="271">
        <f>E182*F182</f>
        <v>0</v>
      </c>
    </row>
    <row r="183" spans="2:7" x14ac:dyDescent="0.3">
      <c r="B183" s="238"/>
      <c r="C183" s="331"/>
      <c r="D183" s="158"/>
      <c r="E183" s="43"/>
      <c r="F183" s="271"/>
      <c r="G183" s="271"/>
    </row>
    <row r="184" spans="2:7" ht="28" x14ac:dyDescent="0.3">
      <c r="B184" s="158"/>
      <c r="C184" s="236" t="s">
        <v>623</v>
      </c>
      <c r="D184" s="158"/>
      <c r="E184" s="43"/>
      <c r="F184" s="271"/>
      <c r="G184" s="271"/>
    </row>
    <row r="185" spans="2:7" x14ac:dyDescent="0.3">
      <c r="B185" s="158"/>
      <c r="C185" s="234"/>
      <c r="D185" s="158"/>
      <c r="E185" s="43"/>
      <c r="F185" s="271"/>
      <c r="G185" s="271"/>
    </row>
    <row r="186" spans="2:7" x14ac:dyDescent="0.3">
      <c r="B186" s="158" t="s">
        <v>624</v>
      </c>
      <c r="C186" s="234" t="s">
        <v>620</v>
      </c>
      <c r="D186" s="158" t="s">
        <v>346</v>
      </c>
      <c r="E186" s="43">
        <v>50</v>
      </c>
      <c r="F186" s="271"/>
      <c r="G186" s="271">
        <f>E186*F186</f>
        <v>0</v>
      </c>
    </row>
    <row r="187" spans="2:7" x14ac:dyDescent="0.3">
      <c r="B187" s="298"/>
      <c r="C187" s="335"/>
      <c r="D187" s="298"/>
      <c r="E187" s="336"/>
      <c r="F187" s="723"/>
      <c r="G187" s="723"/>
    </row>
    <row r="188" spans="2:7" s="742" customFormat="1" ht="46.5" customHeight="1" x14ac:dyDescent="0.3">
      <c r="B188" s="143"/>
      <c r="C188" s="144"/>
      <c r="D188" s="145"/>
      <c r="E188" s="146"/>
      <c r="F188" s="436" t="s">
        <v>92</v>
      </c>
      <c r="G188" s="463">
        <f>SUM(G126:G187)</f>
        <v>0</v>
      </c>
    </row>
    <row r="189" spans="2:7" x14ac:dyDescent="0.3">
      <c r="B189" s="337"/>
      <c r="C189" s="753"/>
      <c r="D189" s="337"/>
      <c r="E189" s="338"/>
      <c r="F189" s="754"/>
      <c r="G189" s="755"/>
    </row>
    <row r="190" spans="2:7" x14ac:dyDescent="0.3">
      <c r="B190" s="158"/>
      <c r="C190" s="41"/>
      <c r="D190" s="158"/>
      <c r="E190" s="43"/>
      <c r="F190" s="456"/>
      <c r="G190" s="271"/>
    </row>
    <row r="191" spans="2:7" x14ac:dyDescent="0.3">
      <c r="B191" s="158"/>
      <c r="C191" s="41"/>
      <c r="D191" s="158"/>
      <c r="E191" s="43"/>
      <c r="F191" s="456"/>
      <c r="G191" s="271"/>
    </row>
    <row r="192" spans="2:7" x14ac:dyDescent="0.3">
      <c r="B192" s="158"/>
      <c r="C192" s="41"/>
      <c r="D192" s="158"/>
      <c r="E192" s="43"/>
      <c r="F192" s="456"/>
      <c r="G192" s="271"/>
    </row>
    <row r="193" spans="2:7" x14ac:dyDescent="0.3">
      <c r="B193" s="158"/>
      <c r="C193" s="41"/>
      <c r="D193" s="158"/>
      <c r="E193" s="43"/>
      <c r="F193" s="456"/>
      <c r="G193" s="271"/>
    </row>
    <row r="194" spans="2:7" x14ac:dyDescent="0.3">
      <c r="B194" s="158"/>
      <c r="C194" s="41"/>
      <c r="D194" s="158"/>
      <c r="E194" s="43"/>
      <c r="F194" s="456"/>
      <c r="G194" s="271"/>
    </row>
    <row r="195" spans="2:7" x14ac:dyDescent="0.3">
      <c r="B195" s="158"/>
      <c r="C195" s="41"/>
      <c r="D195" s="158"/>
      <c r="E195" s="43"/>
      <c r="F195" s="456"/>
      <c r="G195" s="271"/>
    </row>
    <row r="196" spans="2:7" x14ac:dyDescent="0.3">
      <c r="B196" s="158"/>
      <c r="C196" s="41"/>
      <c r="D196" s="158"/>
      <c r="E196" s="43"/>
      <c r="F196" s="456"/>
      <c r="G196" s="271"/>
    </row>
    <row r="197" spans="2:7" x14ac:dyDescent="0.3">
      <c r="B197" s="158"/>
      <c r="C197" s="219" t="s">
        <v>172</v>
      </c>
      <c r="D197" s="158"/>
      <c r="E197" s="43"/>
      <c r="F197" s="456"/>
      <c r="G197" s="271"/>
    </row>
    <row r="198" spans="2:7" x14ac:dyDescent="0.3">
      <c r="B198" s="158"/>
      <c r="C198" s="41"/>
      <c r="D198" s="158"/>
      <c r="E198" s="43"/>
      <c r="F198" s="456"/>
      <c r="G198" s="271"/>
    </row>
    <row r="199" spans="2:7" x14ac:dyDescent="0.3">
      <c r="B199" s="158"/>
      <c r="C199" s="222" t="s">
        <v>625</v>
      </c>
      <c r="D199" s="158"/>
      <c r="E199" s="43"/>
      <c r="F199" s="456"/>
      <c r="G199" s="271">
        <f>G72</f>
        <v>0</v>
      </c>
    </row>
    <row r="200" spans="2:7" x14ac:dyDescent="0.3">
      <c r="B200" s="158"/>
      <c r="C200" s="222" t="s">
        <v>626</v>
      </c>
      <c r="D200" s="158"/>
      <c r="E200" s="43"/>
      <c r="F200" s="456"/>
      <c r="G200" s="271">
        <f>G122</f>
        <v>0</v>
      </c>
    </row>
    <row r="201" spans="2:7" x14ac:dyDescent="0.3">
      <c r="B201" s="158"/>
      <c r="C201" s="222" t="s">
        <v>627</v>
      </c>
      <c r="D201" s="158"/>
      <c r="E201" s="43"/>
      <c r="F201" s="456"/>
      <c r="G201" s="271">
        <f>G188</f>
        <v>0</v>
      </c>
    </row>
    <row r="202" spans="2:7" x14ac:dyDescent="0.3">
      <c r="B202" s="158"/>
      <c r="C202" s="222"/>
      <c r="D202" s="158"/>
      <c r="E202" s="43"/>
      <c r="F202" s="456"/>
      <c r="G202" s="271"/>
    </row>
    <row r="203" spans="2:7" x14ac:dyDescent="0.3">
      <c r="B203" s="158"/>
      <c r="C203" s="41"/>
      <c r="D203" s="158"/>
      <c r="E203" s="43"/>
      <c r="F203" s="456"/>
      <c r="G203" s="271"/>
    </row>
    <row r="204" spans="2:7" x14ac:dyDescent="0.3">
      <c r="B204" s="158"/>
      <c r="C204" s="41"/>
      <c r="D204" s="158"/>
      <c r="E204" s="43"/>
      <c r="F204" s="456"/>
      <c r="G204" s="271"/>
    </row>
    <row r="205" spans="2:7" x14ac:dyDescent="0.3">
      <c r="B205" s="158"/>
      <c r="C205" s="41"/>
      <c r="D205" s="158"/>
      <c r="E205" s="43"/>
      <c r="F205" s="456"/>
      <c r="G205" s="271"/>
    </row>
    <row r="206" spans="2:7" x14ac:dyDescent="0.3">
      <c r="B206" s="158"/>
      <c r="C206" s="41"/>
      <c r="D206" s="158"/>
      <c r="E206" s="43"/>
      <c r="F206" s="456"/>
      <c r="G206" s="271"/>
    </row>
    <row r="207" spans="2:7" x14ac:dyDescent="0.3">
      <c r="B207" s="158"/>
      <c r="C207" s="41"/>
      <c r="D207" s="158"/>
      <c r="E207" s="43"/>
      <c r="F207" s="456"/>
      <c r="G207" s="271"/>
    </row>
    <row r="208" spans="2:7" x14ac:dyDescent="0.3">
      <c r="B208" s="158"/>
      <c r="C208" s="41"/>
      <c r="D208" s="158"/>
      <c r="E208" s="158"/>
      <c r="F208" s="456"/>
      <c r="G208" s="271"/>
    </row>
    <row r="209" spans="2:7" x14ac:dyDescent="0.3">
      <c r="B209" s="298"/>
      <c r="C209" s="756"/>
      <c r="D209" s="298"/>
      <c r="E209" s="298"/>
      <c r="F209" s="723"/>
      <c r="G209" s="723"/>
    </row>
    <row r="210" spans="2:7" s="742" customFormat="1" x14ac:dyDescent="0.3">
      <c r="B210" s="757"/>
      <c r="C210" s="758"/>
      <c r="D210" s="759"/>
      <c r="E210" s="760"/>
      <c r="F210" s="761" t="s">
        <v>177</v>
      </c>
      <c r="G210" s="762">
        <f>SUM(G189:G209)</f>
        <v>0</v>
      </c>
    </row>
  </sheetData>
  <mergeCells count="1">
    <mergeCell ref="B1:G1"/>
  </mergeCells>
  <phoneticPr fontId="15" type="noConversion"/>
  <printOptions horizontalCentered="1"/>
  <pageMargins left="0.55118110236220497" right="0.31496062992126" top="0.39370078740157499" bottom="0.39370078740157499" header="0.196850393700787" footer="0.196850393700787"/>
  <pageSetup paperSize="9" scale="53" fitToHeight="3" orientation="portrait" horizontalDpi="300" verticalDpi="300" r:id="rId1"/>
  <headerFooter>
    <oddFooter>&amp;LBill No. &amp;A&amp;R&amp;A/&amp;P</oddFooter>
  </headerFooter>
  <rowBreaks count="3" manualBreakCount="3">
    <brk id="72" max="7" man="1"/>
    <brk id="122" max="7" man="1"/>
    <brk id="188"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B353E-36AF-44A2-AC6B-13720F02E258}">
  <sheetPr>
    <tabColor theme="3"/>
  </sheetPr>
  <dimension ref="B1:H220"/>
  <sheetViews>
    <sheetView showGridLines="0" topLeftCell="A38" zoomScaleNormal="100" zoomScaleSheetLayoutView="100" workbookViewId="0">
      <selection activeCell="E48" sqref="E48"/>
    </sheetView>
  </sheetViews>
  <sheetFormatPr defaultColWidth="9.26953125" defaultRowHeight="14" x14ac:dyDescent="0.3"/>
  <cols>
    <col min="1" max="1" width="3.7265625" style="242" customWidth="1"/>
    <col min="2" max="2" width="18" style="339" customWidth="1"/>
    <col min="3" max="3" width="58.81640625" style="242" customWidth="1"/>
    <col min="4" max="4" width="8.54296875" style="339" customWidth="1"/>
    <col min="5" max="5" width="12.54296875" style="339" customWidth="1"/>
    <col min="6" max="6" width="22.81640625" style="778" customWidth="1"/>
    <col min="7" max="7" width="15.81640625" style="778" bestFit="1" customWidth="1"/>
    <col min="8" max="16384" width="9.26953125" style="242"/>
  </cols>
  <sheetData>
    <row r="1" spans="2:7" s="12" customFormat="1" ht="20.25" customHeight="1" x14ac:dyDescent="0.25">
      <c r="B1" s="969" t="s">
        <v>0</v>
      </c>
      <c r="C1" s="969"/>
      <c r="D1" s="969"/>
      <c r="E1" s="969"/>
      <c r="F1" s="969"/>
      <c r="G1" s="969"/>
    </row>
    <row r="2" spans="2:7" s="12" customFormat="1" ht="20.25" customHeight="1" x14ac:dyDescent="0.25">
      <c r="B2" s="1" t="s">
        <v>1</v>
      </c>
      <c r="C2" s="2"/>
      <c r="D2" s="3"/>
      <c r="E2" s="3"/>
      <c r="F2" s="822"/>
      <c r="G2" s="822"/>
    </row>
    <row r="3" spans="2:7" s="12" customFormat="1" ht="20.25" customHeight="1" x14ac:dyDescent="0.25">
      <c r="B3" s="5" t="s">
        <v>42</v>
      </c>
      <c r="C3" s="67" t="s">
        <v>30</v>
      </c>
      <c r="D3" s="6"/>
      <c r="E3" s="6"/>
      <c r="F3" s="7"/>
      <c r="G3" s="8"/>
    </row>
    <row r="4" spans="2:7" ht="20.25" customHeight="1" x14ac:dyDescent="0.3">
      <c r="B4" s="902" t="s">
        <v>49</v>
      </c>
      <c r="C4" s="742" t="s">
        <v>31</v>
      </c>
      <c r="D4" s="303"/>
      <c r="E4" s="303"/>
      <c r="F4" s="903"/>
      <c r="G4" s="903"/>
    </row>
    <row r="5" spans="2:7" ht="13.4" customHeight="1" x14ac:dyDescent="0.3">
      <c r="B5" s="303"/>
      <c r="C5" s="742"/>
      <c r="D5" s="303"/>
      <c r="E5" s="303"/>
      <c r="F5" s="904"/>
      <c r="G5" s="904"/>
    </row>
    <row r="6" spans="2:7" x14ac:dyDescent="0.3">
      <c r="B6" s="283" t="s">
        <v>50</v>
      </c>
      <c r="C6" s="283" t="s">
        <v>51</v>
      </c>
      <c r="D6" s="283" t="s">
        <v>52</v>
      </c>
      <c r="E6" s="284" t="s">
        <v>53</v>
      </c>
      <c r="F6" s="905" t="s">
        <v>54</v>
      </c>
      <c r="G6" s="905" t="s">
        <v>55</v>
      </c>
    </row>
    <row r="7" spans="2:7" x14ac:dyDescent="0.3">
      <c r="B7" s="304"/>
      <c r="C7" s="907"/>
      <c r="D7" s="304"/>
      <c r="E7" s="305"/>
      <c r="F7" s="908" t="s">
        <v>56</v>
      </c>
      <c r="G7" s="908" t="s">
        <v>56</v>
      </c>
    </row>
    <row r="8" spans="2:7" ht="13.4" customHeight="1" x14ac:dyDescent="0.3">
      <c r="B8" s="306"/>
      <c r="C8" s="307"/>
      <c r="D8" s="308"/>
      <c r="E8" s="308"/>
      <c r="F8" s="730"/>
      <c r="G8" s="731"/>
    </row>
    <row r="9" spans="2:7" x14ac:dyDescent="0.3">
      <c r="B9" s="309"/>
      <c r="C9" s="219" t="s">
        <v>319</v>
      </c>
      <c r="D9" s="310"/>
      <c r="E9" s="310"/>
      <c r="F9" s="732"/>
      <c r="G9" s="733"/>
    </row>
    <row r="10" spans="2:7" x14ac:dyDescent="0.3">
      <c r="B10" s="309"/>
      <c r="C10" s="734"/>
      <c r="D10" s="310"/>
      <c r="E10" s="311"/>
      <c r="F10" s="735"/>
      <c r="G10" s="736"/>
    </row>
    <row r="11" spans="2:7" ht="28" x14ac:dyDescent="0.3">
      <c r="B11" s="309"/>
      <c r="C11" s="550" t="s">
        <v>359</v>
      </c>
      <c r="D11" s="310"/>
      <c r="E11" s="311"/>
      <c r="F11" s="735"/>
      <c r="G11" s="736"/>
    </row>
    <row r="12" spans="2:7" x14ac:dyDescent="0.3">
      <c r="B12" s="309"/>
      <c r="C12" s="312"/>
      <c r="D12" s="310"/>
      <c r="E12" s="311"/>
      <c r="F12" s="735"/>
      <c r="G12" s="736"/>
    </row>
    <row r="13" spans="2:7" x14ac:dyDescent="0.3">
      <c r="B13" s="158"/>
      <c r="C13" s="233" t="s">
        <v>321</v>
      </c>
      <c r="D13" s="158"/>
      <c r="E13" s="216"/>
      <c r="F13" s="773"/>
      <c r="G13" s="551"/>
    </row>
    <row r="14" spans="2:7" x14ac:dyDescent="0.3">
      <c r="B14" s="158"/>
      <c r="C14" s="234"/>
      <c r="D14" s="158"/>
      <c r="E14" s="216"/>
      <c r="F14" s="773"/>
      <c r="G14" s="551"/>
    </row>
    <row r="15" spans="2:7" x14ac:dyDescent="0.3">
      <c r="B15" s="158"/>
      <c r="C15" s="233" t="s">
        <v>322</v>
      </c>
      <c r="D15" s="158"/>
      <c r="E15" s="216"/>
      <c r="F15" s="773"/>
      <c r="G15" s="551"/>
    </row>
    <row r="16" spans="2:7" x14ac:dyDescent="0.3">
      <c r="B16" s="158"/>
      <c r="C16" s="234"/>
      <c r="D16" s="158"/>
      <c r="E16" s="216"/>
      <c r="F16" s="552"/>
      <c r="G16" s="352"/>
    </row>
    <row r="17" spans="2:8" x14ac:dyDescent="0.3">
      <c r="B17" s="158" t="s">
        <v>323</v>
      </c>
      <c r="C17" s="234" t="s">
        <v>539</v>
      </c>
      <c r="D17" s="158" t="s">
        <v>325</v>
      </c>
      <c r="E17" s="774">
        <f>(11347)*1.21/10000</f>
        <v>1.372987</v>
      </c>
      <c r="F17" s="456"/>
      <c r="G17" s="271">
        <f>E17*F17</f>
        <v>0</v>
      </c>
    </row>
    <row r="18" spans="2:8" x14ac:dyDescent="0.3">
      <c r="B18" s="158"/>
      <c r="C18" s="234"/>
      <c r="D18" s="158"/>
      <c r="E18" s="216"/>
      <c r="F18" s="456"/>
      <c r="G18" s="271"/>
    </row>
    <row r="19" spans="2:8" ht="14.5" x14ac:dyDescent="0.3">
      <c r="B19" s="158"/>
      <c r="C19" s="239" t="s">
        <v>548</v>
      </c>
      <c r="D19" s="158"/>
      <c r="E19" s="43"/>
      <c r="F19" s="456"/>
      <c r="G19" s="271"/>
    </row>
    <row r="20" spans="2:8" x14ac:dyDescent="0.3">
      <c r="B20" s="158"/>
      <c r="C20" s="234"/>
      <c r="D20" s="158"/>
      <c r="E20" s="43"/>
      <c r="F20" s="456"/>
      <c r="G20" s="271"/>
    </row>
    <row r="21" spans="2:8" ht="28" x14ac:dyDescent="0.3">
      <c r="B21" s="739"/>
      <c r="C21" s="356" t="s">
        <v>628</v>
      </c>
      <c r="D21" s="346"/>
      <c r="E21" s="359"/>
      <c r="F21" s="740"/>
      <c r="G21" s="741"/>
    </row>
    <row r="22" spans="2:8" ht="14.5" x14ac:dyDescent="0.3">
      <c r="B22" s="169"/>
      <c r="C22" s="317"/>
      <c r="D22" s="52"/>
      <c r="E22" s="315"/>
      <c r="F22" s="555"/>
      <c r="G22" s="720"/>
    </row>
    <row r="23" spans="2:8" x14ac:dyDescent="0.3">
      <c r="B23" s="231" t="s">
        <v>550</v>
      </c>
      <c r="C23" s="232" t="s">
        <v>551</v>
      </c>
      <c r="D23" s="228" t="s">
        <v>346</v>
      </c>
      <c r="E23" s="340">
        <v>800</v>
      </c>
      <c r="F23" s="270"/>
      <c r="G23" s="270">
        <f>E23*F23</f>
        <v>0</v>
      </c>
    </row>
    <row r="24" spans="2:8" x14ac:dyDescent="0.3">
      <c r="B24" s="158"/>
      <c r="C24" s="234"/>
      <c r="D24" s="158"/>
      <c r="E24" s="43"/>
      <c r="F24" s="456"/>
      <c r="G24" s="271"/>
    </row>
    <row r="25" spans="2:8" x14ac:dyDescent="0.3">
      <c r="B25" s="158"/>
      <c r="C25" s="234"/>
      <c r="D25" s="158"/>
      <c r="E25" s="43"/>
      <c r="F25" s="456"/>
      <c r="G25" s="271"/>
    </row>
    <row r="26" spans="2:8" x14ac:dyDescent="0.3">
      <c r="B26" s="158"/>
      <c r="C26" s="233" t="s">
        <v>629</v>
      </c>
      <c r="D26" s="158"/>
      <c r="E26" s="43"/>
      <c r="F26" s="456"/>
      <c r="G26" s="271"/>
    </row>
    <row r="27" spans="2:8" x14ac:dyDescent="0.3">
      <c r="B27" s="158"/>
      <c r="C27" s="41"/>
      <c r="D27" s="158"/>
      <c r="E27" s="42"/>
      <c r="F27" s="456"/>
      <c r="G27" s="271"/>
    </row>
    <row r="28" spans="2:8" ht="14.5" x14ac:dyDescent="0.3">
      <c r="B28" s="158"/>
      <c r="C28" s="239" t="s">
        <v>544</v>
      </c>
      <c r="D28" s="158"/>
      <c r="E28" s="43"/>
      <c r="F28" s="456"/>
      <c r="G28" s="271"/>
    </row>
    <row r="29" spans="2:8" x14ac:dyDescent="0.3">
      <c r="B29" s="917"/>
      <c r="C29" s="232"/>
      <c r="D29" s="228"/>
      <c r="E29" s="293"/>
      <c r="F29" s="918"/>
      <c r="G29" s="270"/>
    </row>
    <row r="30" spans="2:8" ht="56" x14ac:dyDescent="0.3">
      <c r="B30" s="228"/>
      <c r="C30" s="866" t="s">
        <v>630</v>
      </c>
      <c r="D30" s="228"/>
      <c r="E30" s="295"/>
      <c r="F30" s="771"/>
      <c r="G30" s="771"/>
      <c r="H30" s="241"/>
    </row>
    <row r="31" spans="2:8" ht="14.5" x14ac:dyDescent="0.3">
      <c r="B31" s="158"/>
      <c r="C31" s="911"/>
      <c r="D31" s="158"/>
      <c r="E31" s="388"/>
      <c r="F31" s="270"/>
      <c r="G31" s="270"/>
      <c r="H31" s="241"/>
    </row>
    <row r="32" spans="2:8" x14ac:dyDescent="0.3">
      <c r="B32" s="231" t="s">
        <v>546</v>
      </c>
      <c r="C32" s="776" t="s">
        <v>547</v>
      </c>
      <c r="D32" s="228" t="s">
        <v>346</v>
      </c>
      <c r="E32" s="768">
        <v>0</v>
      </c>
      <c r="F32" s="270"/>
      <c r="G32" s="270">
        <f>E32*F32</f>
        <v>0</v>
      </c>
      <c r="H32" s="241"/>
    </row>
    <row r="33" spans="2:8" x14ac:dyDescent="0.3">
      <c r="B33" s="917"/>
      <c r="C33" s="776"/>
      <c r="D33" s="939"/>
      <c r="E33" s="340"/>
      <c r="F33" s="940"/>
      <c r="G33" s="716"/>
      <c r="H33" s="241"/>
    </row>
    <row r="34" spans="2:8" ht="56" x14ac:dyDescent="0.3">
      <c r="B34" s="739"/>
      <c r="C34" s="356" t="s">
        <v>631</v>
      </c>
      <c r="D34" s="346"/>
      <c r="E34" s="359"/>
      <c r="F34" s="740"/>
      <c r="G34" s="741"/>
    </row>
    <row r="35" spans="2:8" ht="14.5" x14ac:dyDescent="0.3">
      <c r="B35" s="169"/>
      <c r="C35" s="317"/>
      <c r="D35" s="52"/>
      <c r="E35" s="315"/>
      <c r="F35" s="555"/>
      <c r="G35" s="720"/>
    </row>
    <row r="36" spans="2:8" x14ac:dyDescent="0.3">
      <c r="B36" s="231" t="s">
        <v>632</v>
      </c>
      <c r="C36" s="232" t="s">
        <v>633</v>
      </c>
      <c r="D36" s="228" t="s">
        <v>346</v>
      </c>
      <c r="E36" s="293">
        <v>800</v>
      </c>
      <c r="F36" s="270"/>
      <c r="G36" s="270">
        <f>E36*F36</f>
        <v>0</v>
      </c>
    </row>
    <row r="37" spans="2:8" x14ac:dyDescent="0.3">
      <c r="B37" s="917"/>
      <c r="C37" s="232"/>
      <c r="D37" s="228"/>
      <c r="E37" s="293"/>
      <c r="F37" s="918"/>
      <c r="G37" s="270"/>
    </row>
    <row r="38" spans="2:8" ht="56" x14ac:dyDescent="0.3">
      <c r="B38" s="739"/>
      <c r="C38" s="356" t="s">
        <v>634</v>
      </c>
      <c r="D38" s="346"/>
      <c r="E38" s="359"/>
      <c r="F38" s="740"/>
      <c r="G38" s="741"/>
    </row>
    <row r="39" spans="2:8" ht="14.5" x14ac:dyDescent="0.3">
      <c r="B39" s="169"/>
      <c r="C39" s="317"/>
      <c r="D39" s="52"/>
      <c r="E39" s="315"/>
      <c r="F39" s="555"/>
      <c r="G39" s="720"/>
    </row>
    <row r="40" spans="2:8" x14ac:dyDescent="0.3">
      <c r="B40" s="231" t="s">
        <v>635</v>
      </c>
      <c r="C40" s="232" t="s">
        <v>633</v>
      </c>
      <c r="D40" s="228" t="s">
        <v>346</v>
      </c>
      <c r="E40" s="293">
        <v>1950</v>
      </c>
      <c r="F40" s="270"/>
      <c r="G40" s="270">
        <f>E40*F40</f>
        <v>0</v>
      </c>
    </row>
    <row r="41" spans="2:8" x14ac:dyDescent="0.3">
      <c r="B41" s="917"/>
      <c r="C41" s="232"/>
      <c r="D41" s="228"/>
      <c r="E41" s="293"/>
      <c r="F41" s="918"/>
      <c r="G41" s="270"/>
    </row>
    <row r="42" spans="2:8" ht="56" x14ac:dyDescent="0.3">
      <c r="B42" s="739"/>
      <c r="C42" s="356" t="s">
        <v>636</v>
      </c>
      <c r="D42" s="346"/>
      <c r="E42" s="359"/>
      <c r="F42" s="740"/>
      <c r="G42" s="741"/>
    </row>
    <row r="43" spans="2:8" ht="14.5" x14ac:dyDescent="0.3">
      <c r="B43" s="169"/>
      <c r="C43" s="317"/>
      <c r="D43" s="52"/>
      <c r="E43" s="315"/>
      <c r="F43" s="555"/>
      <c r="G43" s="720"/>
    </row>
    <row r="44" spans="2:8" x14ac:dyDescent="0.3">
      <c r="B44" s="231" t="s">
        <v>632</v>
      </c>
      <c r="C44" s="232" t="s">
        <v>633</v>
      </c>
      <c r="D44" s="228" t="s">
        <v>346</v>
      </c>
      <c r="E44" s="293">
        <v>5531</v>
      </c>
      <c r="F44" s="270"/>
      <c r="G44" s="270">
        <f>E44*F44</f>
        <v>0</v>
      </c>
    </row>
    <row r="45" spans="2:8" x14ac:dyDescent="0.3">
      <c r="B45" s="917"/>
      <c r="C45" s="232"/>
      <c r="D45" s="228"/>
      <c r="E45" s="293"/>
      <c r="F45" s="918"/>
      <c r="G45" s="270"/>
    </row>
    <row r="46" spans="2:8" ht="60.75" customHeight="1" x14ac:dyDescent="0.3">
      <c r="B46" s="739"/>
      <c r="C46" s="356" t="s">
        <v>637</v>
      </c>
      <c r="D46" s="346"/>
      <c r="E46" s="359"/>
      <c r="F46" s="740"/>
      <c r="G46" s="741"/>
    </row>
    <row r="47" spans="2:8" ht="14.5" x14ac:dyDescent="0.3">
      <c r="B47" s="169"/>
      <c r="C47" s="317"/>
      <c r="D47" s="52"/>
      <c r="E47" s="315"/>
      <c r="F47" s="555"/>
      <c r="G47" s="720"/>
    </row>
    <row r="48" spans="2:8" x14ac:dyDescent="0.3">
      <c r="B48" s="231" t="s">
        <v>632</v>
      </c>
      <c r="C48" s="232" t="s">
        <v>633</v>
      </c>
      <c r="D48" s="228" t="s">
        <v>346</v>
      </c>
      <c r="E48" s="293">
        <v>2815</v>
      </c>
      <c r="F48" s="270"/>
      <c r="G48" s="270">
        <f>E48*F48</f>
        <v>0</v>
      </c>
    </row>
    <row r="49" spans="2:7" x14ac:dyDescent="0.3">
      <c r="B49" s="917"/>
      <c r="C49" s="232"/>
      <c r="D49" s="228"/>
      <c r="E49" s="293"/>
      <c r="F49" s="918"/>
      <c r="G49" s="270"/>
    </row>
    <row r="50" spans="2:7" s="198" customFormat="1" x14ac:dyDescent="0.25">
      <c r="B50" s="52"/>
      <c r="C50" s="314" t="s">
        <v>638</v>
      </c>
      <c r="D50" s="52"/>
      <c r="E50" s="315"/>
      <c r="F50" s="300"/>
      <c r="G50" s="300"/>
    </row>
    <row r="51" spans="2:7" s="198" customFormat="1" x14ac:dyDescent="0.25">
      <c r="B51" s="52"/>
      <c r="C51" s="316"/>
      <c r="D51" s="52"/>
      <c r="E51" s="315"/>
      <c r="F51" s="300"/>
      <c r="G51" s="300"/>
    </row>
    <row r="52" spans="2:7" s="198" customFormat="1" x14ac:dyDescent="0.25">
      <c r="B52" s="52" t="s">
        <v>541</v>
      </c>
      <c r="C52" s="316" t="s">
        <v>639</v>
      </c>
      <c r="D52" s="52" t="s">
        <v>219</v>
      </c>
      <c r="E52" s="315">
        <f>3%*(11347)*0.5*1.5</f>
        <v>255.30749999999998</v>
      </c>
      <c r="F52" s="300"/>
      <c r="G52" s="300">
        <f>E52*F52</f>
        <v>0</v>
      </c>
    </row>
    <row r="53" spans="2:7" s="198" customFormat="1" x14ac:dyDescent="0.25">
      <c r="B53" s="357"/>
      <c r="C53" s="358"/>
      <c r="D53" s="346"/>
      <c r="E53" s="359"/>
      <c r="F53" s="300"/>
      <c r="G53" s="300"/>
    </row>
    <row r="54" spans="2:7" s="198" customFormat="1" x14ac:dyDescent="0.25">
      <c r="B54" s="357"/>
      <c r="C54" s="358"/>
      <c r="D54" s="346"/>
      <c r="E54" s="359"/>
      <c r="F54" s="300"/>
      <c r="G54" s="300"/>
    </row>
    <row r="55" spans="2:7" s="198" customFormat="1" ht="13.15" customHeight="1" x14ac:dyDescent="0.25">
      <c r="B55" s="52"/>
      <c r="C55" s="360"/>
      <c r="D55" s="52"/>
      <c r="E55" s="348"/>
      <c r="F55" s="300"/>
      <c r="G55" s="300"/>
    </row>
    <row r="56" spans="2:7" ht="13.5" customHeight="1" x14ac:dyDescent="0.3">
      <c r="B56" s="746"/>
      <c r="C56" s="144"/>
      <c r="D56" s="145"/>
      <c r="E56" s="146"/>
      <c r="F56" s="436" t="s">
        <v>92</v>
      </c>
      <c r="G56" s="463">
        <f>SUM(G8:G55)</f>
        <v>0</v>
      </c>
    </row>
    <row r="57" spans="2:7" s="198" customFormat="1" x14ac:dyDescent="0.25">
      <c r="B57" s="52"/>
      <c r="C57" s="299"/>
      <c r="D57" s="52"/>
      <c r="E57" s="315"/>
      <c r="F57" s="300"/>
      <c r="G57" s="300"/>
    </row>
    <row r="58" spans="2:7" s="198" customFormat="1" x14ac:dyDescent="0.25">
      <c r="B58" s="52"/>
      <c r="C58" s="299"/>
      <c r="D58" s="52"/>
      <c r="E58" s="315"/>
      <c r="F58" s="300"/>
      <c r="G58" s="300"/>
    </row>
    <row r="59" spans="2:7" ht="13.15" customHeight="1" x14ac:dyDescent="0.3">
      <c r="B59" s="158"/>
      <c r="C59" s="233" t="s">
        <v>552</v>
      </c>
      <c r="D59" s="158"/>
      <c r="E59" s="43"/>
      <c r="F59" s="271"/>
      <c r="G59" s="271"/>
    </row>
    <row r="60" spans="2:7" s="198" customFormat="1" ht="13.15" customHeight="1" x14ac:dyDescent="0.25">
      <c r="B60" s="361"/>
      <c r="C60" s="360" t="s">
        <v>450</v>
      </c>
      <c r="D60" s="52"/>
      <c r="E60" s="348"/>
      <c r="F60" s="300"/>
      <c r="G60" s="300"/>
    </row>
    <row r="61" spans="2:7" s="198" customFormat="1" ht="55.5" customHeight="1" x14ac:dyDescent="0.25">
      <c r="B61" s="52"/>
      <c r="C61" s="299" t="s">
        <v>640</v>
      </c>
      <c r="D61" s="52"/>
      <c r="E61" s="348"/>
      <c r="F61" s="300"/>
      <c r="G61" s="300"/>
    </row>
    <row r="62" spans="2:7" s="198" customFormat="1" x14ac:dyDescent="0.25">
      <c r="B62" s="52" t="s">
        <v>641</v>
      </c>
      <c r="C62" s="299" t="s">
        <v>642</v>
      </c>
      <c r="D62" s="52" t="s">
        <v>88</v>
      </c>
      <c r="E62" s="315">
        <v>3</v>
      </c>
      <c r="F62" s="300"/>
      <c r="G62" s="300">
        <f>E62*F62</f>
        <v>0</v>
      </c>
    </row>
    <row r="63" spans="2:7" s="198" customFormat="1" x14ac:dyDescent="0.25">
      <c r="B63" s="52" t="s">
        <v>643</v>
      </c>
      <c r="C63" s="299" t="s">
        <v>644</v>
      </c>
      <c r="D63" s="52" t="s">
        <v>88</v>
      </c>
      <c r="E63" s="315">
        <v>2</v>
      </c>
      <c r="F63" s="300"/>
      <c r="G63" s="300"/>
    </row>
    <row r="64" spans="2:7" s="198" customFormat="1" x14ac:dyDescent="0.25">
      <c r="B64" s="52" t="s">
        <v>645</v>
      </c>
      <c r="C64" s="299" t="s">
        <v>646</v>
      </c>
      <c r="D64" s="52" t="s">
        <v>88</v>
      </c>
      <c r="E64" s="315">
        <v>1</v>
      </c>
      <c r="F64" s="300"/>
      <c r="G64" s="300"/>
    </row>
    <row r="65" spans="2:7" s="198" customFormat="1" x14ac:dyDescent="0.25">
      <c r="B65" s="52"/>
      <c r="C65" s="299"/>
      <c r="D65" s="52"/>
      <c r="E65" s="315"/>
      <c r="F65" s="300"/>
      <c r="G65" s="300"/>
    </row>
    <row r="66" spans="2:7" s="198" customFormat="1" ht="43.5" x14ac:dyDescent="0.35">
      <c r="B66" s="52"/>
      <c r="C66" s="945" t="s">
        <v>647</v>
      </c>
      <c r="D66" s="52"/>
      <c r="E66" s="315"/>
      <c r="F66" s="300"/>
      <c r="G66" s="300"/>
    </row>
    <row r="67" spans="2:7" s="198" customFormat="1" x14ac:dyDescent="0.25">
      <c r="B67" s="948" t="s">
        <v>648</v>
      </c>
      <c r="C67" s="299" t="s">
        <v>649</v>
      </c>
      <c r="D67" s="52" t="s">
        <v>88</v>
      </c>
      <c r="E67" s="315">
        <v>1</v>
      </c>
      <c r="F67" s="300"/>
      <c r="G67" s="300"/>
    </row>
    <row r="68" spans="2:7" s="198" customFormat="1" x14ac:dyDescent="0.25">
      <c r="B68" s="948" t="s">
        <v>650</v>
      </c>
      <c r="C68" s="299" t="s">
        <v>651</v>
      </c>
      <c r="D68" s="52" t="s">
        <v>88</v>
      </c>
      <c r="E68" s="315">
        <v>1</v>
      </c>
      <c r="F68" s="300"/>
      <c r="G68" s="300"/>
    </row>
    <row r="69" spans="2:7" s="198" customFormat="1" x14ac:dyDescent="0.25">
      <c r="B69" s="948" t="s">
        <v>652</v>
      </c>
      <c r="C69" s="299" t="s">
        <v>653</v>
      </c>
      <c r="D69" s="52" t="s">
        <v>88</v>
      </c>
      <c r="E69" s="315">
        <v>2</v>
      </c>
      <c r="F69" s="300"/>
      <c r="G69" s="300"/>
    </row>
    <row r="70" spans="2:7" s="198" customFormat="1" x14ac:dyDescent="0.25">
      <c r="B70" s="948" t="s">
        <v>654</v>
      </c>
      <c r="C70" s="299" t="s">
        <v>655</v>
      </c>
      <c r="D70" s="52" t="s">
        <v>88</v>
      </c>
      <c r="E70" s="315">
        <v>2</v>
      </c>
      <c r="F70" s="300"/>
      <c r="G70" s="300"/>
    </row>
    <row r="71" spans="2:7" s="198" customFormat="1" x14ac:dyDescent="0.25">
      <c r="B71" s="948" t="s">
        <v>656</v>
      </c>
      <c r="C71" s="299" t="s">
        <v>657</v>
      </c>
      <c r="D71" s="52" t="s">
        <v>88</v>
      </c>
      <c r="E71" s="315">
        <v>1</v>
      </c>
      <c r="F71" s="300"/>
      <c r="G71" s="300"/>
    </row>
    <row r="72" spans="2:7" s="198" customFormat="1" x14ac:dyDescent="0.25">
      <c r="B72" s="948" t="s">
        <v>658</v>
      </c>
      <c r="C72" s="299" t="s">
        <v>659</v>
      </c>
      <c r="D72" s="52" t="s">
        <v>88</v>
      </c>
      <c r="E72" s="315">
        <v>4</v>
      </c>
      <c r="F72" s="300"/>
      <c r="G72" s="300"/>
    </row>
    <row r="73" spans="2:7" s="198" customFormat="1" x14ac:dyDescent="0.25">
      <c r="B73" s="52"/>
      <c r="C73" s="299"/>
      <c r="D73" s="52"/>
      <c r="E73" s="315"/>
      <c r="F73" s="300"/>
      <c r="G73" s="300"/>
    </row>
    <row r="74" spans="2:7" s="198" customFormat="1" ht="23.25" customHeight="1" x14ac:dyDescent="0.35">
      <c r="B74" s="52"/>
      <c r="C74" s="946" t="s">
        <v>660</v>
      </c>
      <c r="D74" s="52"/>
      <c r="E74" s="315"/>
      <c r="F74" s="300"/>
      <c r="G74" s="300"/>
    </row>
    <row r="75" spans="2:7" s="198" customFormat="1" ht="14.5" x14ac:dyDescent="0.35">
      <c r="B75" s="947" t="s">
        <v>661</v>
      </c>
      <c r="C75" s="299" t="s">
        <v>662</v>
      </c>
      <c r="D75" s="52" t="s">
        <v>88</v>
      </c>
      <c r="E75" s="315">
        <v>4</v>
      </c>
      <c r="F75" s="300"/>
      <c r="G75" s="300"/>
    </row>
    <row r="76" spans="2:7" s="198" customFormat="1" ht="14.5" x14ac:dyDescent="0.35">
      <c r="B76" s="947" t="s">
        <v>663</v>
      </c>
      <c r="C76" s="299" t="s">
        <v>664</v>
      </c>
      <c r="D76" s="52" t="s">
        <v>88</v>
      </c>
      <c r="E76" s="315">
        <v>3</v>
      </c>
      <c r="F76" s="300"/>
      <c r="G76" s="300"/>
    </row>
    <row r="77" spans="2:7" s="198" customFormat="1" ht="14.5" x14ac:dyDescent="0.35">
      <c r="B77" s="947" t="s">
        <v>665</v>
      </c>
      <c r="C77" s="299" t="s">
        <v>666</v>
      </c>
      <c r="D77" s="52" t="s">
        <v>88</v>
      </c>
      <c r="E77" s="315">
        <v>1</v>
      </c>
      <c r="F77" s="300"/>
      <c r="G77" s="300"/>
    </row>
    <row r="78" spans="2:7" s="198" customFormat="1" ht="14.5" x14ac:dyDescent="0.35">
      <c r="B78" s="947" t="s">
        <v>667</v>
      </c>
      <c r="C78" s="299" t="s">
        <v>668</v>
      </c>
      <c r="D78" s="52" t="s">
        <v>88</v>
      </c>
      <c r="E78" s="315">
        <v>4</v>
      </c>
      <c r="F78" s="300"/>
      <c r="G78" s="300"/>
    </row>
    <row r="79" spans="2:7" s="198" customFormat="1" x14ac:dyDescent="0.25">
      <c r="B79" s="52"/>
      <c r="C79" s="299"/>
      <c r="D79" s="52"/>
      <c r="E79" s="315"/>
      <c r="F79" s="300"/>
      <c r="G79" s="300"/>
    </row>
    <row r="80" spans="2:7" s="198" customFormat="1" x14ac:dyDescent="0.25">
      <c r="B80" s="52"/>
      <c r="C80" s="371" t="s">
        <v>669</v>
      </c>
      <c r="D80" s="52"/>
      <c r="E80" s="315"/>
      <c r="F80" s="300"/>
      <c r="G80" s="300"/>
    </row>
    <row r="81" spans="2:7" s="198" customFormat="1" x14ac:dyDescent="0.25">
      <c r="B81" s="52"/>
      <c r="C81" s="299" t="s">
        <v>642</v>
      </c>
      <c r="D81" s="52"/>
      <c r="E81" s="315">
        <v>1</v>
      </c>
      <c r="F81" s="300"/>
      <c r="G81" s="300"/>
    </row>
    <row r="82" spans="2:7" s="198" customFormat="1" x14ac:dyDescent="0.25">
      <c r="B82" s="52"/>
      <c r="C82" s="360"/>
      <c r="D82" s="52"/>
      <c r="E82" s="348"/>
      <c r="F82" s="300"/>
      <c r="G82" s="300"/>
    </row>
    <row r="83" spans="2:7" s="198" customFormat="1" ht="28" x14ac:dyDescent="0.25">
      <c r="B83" s="52"/>
      <c r="C83" s="371" t="s">
        <v>670</v>
      </c>
      <c r="D83" s="52"/>
      <c r="E83" s="348"/>
      <c r="F83" s="300"/>
      <c r="G83" s="300"/>
    </row>
    <row r="84" spans="2:7" s="198" customFormat="1" x14ac:dyDescent="0.25">
      <c r="B84" s="52"/>
      <c r="C84" s="360"/>
      <c r="D84" s="52"/>
      <c r="E84" s="348"/>
      <c r="F84" s="300"/>
      <c r="G84" s="300"/>
    </row>
    <row r="85" spans="2:7" s="198" customFormat="1" x14ac:dyDescent="0.25">
      <c r="B85" s="52" t="s">
        <v>671</v>
      </c>
      <c r="C85" s="299" t="s">
        <v>672</v>
      </c>
      <c r="D85" s="52" t="s">
        <v>88</v>
      </c>
      <c r="E85" s="315">
        <v>0</v>
      </c>
      <c r="F85" s="300"/>
      <c r="G85" s="300">
        <f>E85*F85</f>
        <v>0</v>
      </c>
    </row>
    <row r="86" spans="2:7" s="198" customFormat="1" x14ac:dyDescent="0.25">
      <c r="B86" s="52"/>
      <c r="C86" s="360"/>
      <c r="D86" s="52"/>
      <c r="E86" s="348"/>
      <c r="F86" s="300"/>
      <c r="G86" s="300"/>
    </row>
    <row r="87" spans="2:7" s="198" customFormat="1" ht="13.15" customHeight="1" x14ac:dyDescent="0.25">
      <c r="B87" s="52"/>
      <c r="C87" s="299"/>
      <c r="D87" s="52"/>
      <c r="E87" s="315"/>
      <c r="F87" s="362"/>
      <c r="G87" s="300"/>
    </row>
    <row r="88" spans="2:7" s="198" customFormat="1" x14ac:dyDescent="0.25">
      <c r="B88" s="52"/>
      <c r="C88" s="360" t="s">
        <v>444</v>
      </c>
      <c r="D88" s="52"/>
      <c r="E88" s="315"/>
      <c r="F88" s="300"/>
      <c r="G88" s="300"/>
    </row>
    <row r="89" spans="2:7" s="198" customFormat="1" x14ac:dyDescent="0.25">
      <c r="B89" s="52"/>
      <c r="C89" s="299"/>
      <c r="D89" s="52"/>
      <c r="E89" s="315"/>
      <c r="F89" s="362"/>
      <c r="G89" s="300"/>
    </row>
    <row r="90" spans="2:7" s="198" customFormat="1" ht="28" x14ac:dyDescent="0.25">
      <c r="B90" s="52"/>
      <c r="C90" s="299" t="s">
        <v>673</v>
      </c>
      <c r="D90" s="52"/>
      <c r="E90" s="359"/>
      <c r="F90" s="300"/>
      <c r="G90" s="300"/>
    </row>
    <row r="91" spans="2:7" s="198" customFormat="1" ht="15" customHeight="1" x14ac:dyDescent="0.25">
      <c r="B91" s="52" t="s">
        <v>674</v>
      </c>
      <c r="C91" s="299" t="s">
        <v>675</v>
      </c>
      <c r="D91" s="52" t="s">
        <v>88</v>
      </c>
      <c r="E91" s="359">
        <v>2</v>
      </c>
      <c r="F91" s="300"/>
      <c r="G91" s="300">
        <f>E91*F91</f>
        <v>0</v>
      </c>
    </row>
    <row r="92" spans="2:7" s="198" customFormat="1" ht="19.5" customHeight="1" x14ac:dyDescent="0.25">
      <c r="B92" s="52" t="s">
        <v>676</v>
      </c>
      <c r="C92" s="299" t="s">
        <v>677</v>
      </c>
      <c r="D92" s="52" t="s">
        <v>88</v>
      </c>
      <c r="E92" s="359">
        <v>1</v>
      </c>
      <c r="F92" s="300"/>
      <c r="G92" s="300">
        <f>E92*F92</f>
        <v>0</v>
      </c>
    </row>
    <row r="93" spans="2:7" s="198" customFormat="1" ht="13.15" customHeight="1" x14ac:dyDescent="0.25">
      <c r="B93" s="52"/>
      <c r="C93" s="299"/>
      <c r="D93" s="52"/>
      <c r="E93" s="359"/>
      <c r="F93" s="300"/>
      <c r="G93" s="300"/>
    </row>
    <row r="94" spans="2:7" s="198" customFormat="1" ht="13.15" customHeight="1" x14ac:dyDescent="0.25">
      <c r="B94" s="52"/>
      <c r="C94" s="360" t="s">
        <v>678</v>
      </c>
      <c r="D94" s="52"/>
      <c r="E94" s="359"/>
      <c r="F94" s="300"/>
      <c r="G94" s="300"/>
    </row>
    <row r="95" spans="2:7" s="198" customFormat="1" ht="54" customHeight="1" x14ac:dyDescent="0.25">
      <c r="B95" s="52"/>
      <c r="C95" s="299" t="s">
        <v>679</v>
      </c>
      <c r="D95" s="52"/>
      <c r="E95" s="359"/>
      <c r="F95" s="300"/>
      <c r="G95" s="300"/>
    </row>
    <row r="96" spans="2:7" s="198" customFormat="1" ht="13.15" customHeight="1" x14ac:dyDescent="0.25">
      <c r="B96" s="52" t="s">
        <v>680</v>
      </c>
      <c r="C96" s="299" t="s">
        <v>681</v>
      </c>
      <c r="D96" s="52" t="s">
        <v>88</v>
      </c>
      <c r="E96" s="359">
        <v>1</v>
      </c>
      <c r="G96" s="300">
        <f>E96*F96</f>
        <v>0</v>
      </c>
    </row>
    <row r="97" spans="2:7" s="198" customFormat="1" ht="13.15" customHeight="1" x14ac:dyDescent="0.25">
      <c r="B97" s="52" t="s">
        <v>682</v>
      </c>
      <c r="C97" s="299" t="s">
        <v>683</v>
      </c>
      <c r="D97" s="52" t="s">
        <v>88</v>
      </c>
      <c r="E97" s="359">
        <v>1</v>
      </c>
      <c r="G97" s="300"/>
    </row>
    <row r="98" spans="2:7" s="198" customFormat="1" ht="13.15" customHeight="1" x14ac:dyDescent="0.25">
      <c r="B98" s="52" t="s">
        <v>684</v>
      </c>
      <c r="C98" s="299" t="s">
        <v>685</v>
      </c>
      <c r="D98" s="52" t="s">
        <v>88</v>
      </c>
      <c r="E98" s="359">
        <v>4</v>
      </c>
      <c r="F98" s="300"/>
      <c r="G98" s="300">
        <f>F98*E98</f>
        <v>0</v>
      </c>
    </row>
    <row r="99" spans="2:7" s="198" customFormat="1" ht="13.15" customHeight="1" x14ac:dyDescent="0.25">
      <c r="B99" s="52" t="s">
        <v>686</v>
      </c>
      <c r="C99" s="299" t="s">
        <v>687</v>
      </c>
      <c r="D99" s="52" t="s">
        <v>88</v>
      </c>
      <c r="E99" s="359">
        <v>3</v>
      </c>
      <c r="F99" s="300"/>
      <c r="G99" s="300"/>
    </row>
    <row r="100" spans="2:7" s="198" customFormat="1" ht="13.15" customHeight="1" x14ac:dyDescent="0.25">
      <c r="B100" s="52" t="s">
        <v>688</v>
      </c>
      <c r="C100" s="299" t="s">
        <v>689</v>
      </c>
      <c r="D100" s="52" t="s">
        <v>88</v>
      </c>
      <c r="E100" s="359">
        <v>15</v>
      </c>
      <c r="F100" s="300"/>
      <c r="G100" s="300"/>
    </row>
    <row r="101" spans="2:7" s="198" customFormat="1" ht="13.15" customHeight="1" x14ac:dyDescent="0.25">
      <c r="B101" s="52"/>
      <c r="C101" s="299"/>
      <c r="D101" s="52"/>
      <c r="E101" s="359"/>
      <c r="F101" s="300"/>
      <c r="G101" s="300"/>
    </row>
    <row r="102" spans="2:7" s="198" customFormat="1" ht="13.15" customHeight="1" x14ac:dyDescent="0.25">
      <c r="B102" s="52"/>
      <c r="C102" s="360" t="s">
        <v>563</v>
      </c>
      <c r="D102" s="52"/>
      <c r="E102" s="359"/>
      <c r="F102" s="300"/>
      <c r="G102" s="300"/>
    </row>
    <row r="103" spans="2:7" s="198" customFormat="1" ht="63.75" customHeight="1" x14ac:dyDescent="0.25">
      <c r="B103" s="52"/>
      <c r="C103" s="299" t="s">
        <v>690</v>
      </c>
      <c r="D103" s="52"/>
      <c r="E103" s="359"/>
      <c r="F103" s="300"/>
      <c r="G103" s="300"/>
    </row>
    <row r="104" spans="2:7" s="198" customFormat="1" ht="13.15" customHeight="1" x14ac:dyDescent="0.25">
      <c r="B104" s="52" t="s">
        <v>466</v>
      </c>
      <c r="C104" s="299" t="s">
        <v>555</v>
      </c>
      <c r="D104" s="52" t="s">
        <v>88</v>
      </c>
      <c r="E104" s="359">
        <v>2</v>
      </c>
      <c r="F104" s="300"/>
      <c r="G104" s="300">
        <f>E104*F104</f>
        <v>0</v>
      </c>
    </row>
    <row r="105" spans="2:7" s="198" customFormat="1" x14ac:dyDescent="0.25">
      <c r="B105" s="52" t="s">
        <v>691</v>
      </c>
      <c r="C105" s="299" t="s">
        <v>692</v>
      </c>
      <c r="D105" s="52" t="s">
        <v>88</v>
      </c>
      <c r="E105" s="359">
        <v>6</v>
      </c>
      <c r="F105" s="300"/>
      <c r="G105" s="300">
        <f>E105*F105</f>
        <v>0</v>
      </c>
    </row>
    <row r="106" spans="2:7" s="198" customFormat="1" x14ac:dyDescent="0.25">
      <c r="B106" s="52"/>
      <c r="C106" s="299"/>
      <c r="D106" s="52"/>
      <c r="E106" s="359"/>
      <c r="F106" s="300"/>
      <c r="G106" s="300"/>
    </row>
    <row r="107" spans="2:7" s="198" customFormat="1" x14ac:dyDescent="0.25">
      <c r="B107" s="52"/>
      <c r="C107" s="299"/>
      <c r="D107" s="52"/>
      <c r="E107" s="315"/>
      <c r="F107" s="362"/>
      <c r="G107" s="362"/>
    </row>
    <row r="108" spans="2:7" s="198" customFormat="1" x14ac:dyDescent="0.25">
      <c r="B108" s="52"/>
      <c r="C108" s="360" t="s">
        <v>468</v>
      </c>
      <c r="D108" s="52"/>
      <c r="E108" s="315"/>
      <c r="F108" s="362"/>
      <c r="G108" s="362"/>
    </row>
    <row r="109" spans="2:7" s="198" customFormat="1" ht="92.25" customHeight="1" x14ac:dyDescent="0.25">
      <c r="B109" s="52"/>
      <c r="C109" s="299" t="s">
        <v>693</v>
      </c>
      <c r="D109" s="52"/>
      <c r="E109" s="315"/>
      <c r="F109" s="362"/>
      <c r="G109" s="362"/>
    </row>
    <row r="110" spans="2:7" s="198" customFormat="1" x14ac:dyDescent="0.25">
      <c r="B110" s="52" t="s">
        <v>566</v>
      </c>
      <c r="C110" s="299" t="s">
        <v>555</v>
      </c>
      <c r="D110" s="52" t="s">
        <v>88</v>
      </c>
      <c r="E110" s="315">
        <v>1</v>
      </c>
      <c r="F110" s="362"/>
      <c r="G110" s="362">
        <f>E110*F110</f>
        <v>0</v>
      </c>
    </row>
    <row r="111" spans="2:7" s="198" customFormat="1" x14ac:dyDescent="0.25">
      <c r="B111" s="52" t="s">
        <v>694</v>
      </c>
      <c r="C111" s="299" t="s">
        <v>692</v>
      </c>
      <c r="D111" s="52" t="s">
        <v>88</v>
      </c>
      <c r="E111" s="315">
        <v>2</v>
      </c>
      <c r="F111" s="362"/>
      <c r="G111" s="362">
        <f>E111*F111</f>
        <v>0</v>
      </c>
    </row>
    <row r="112" spans="2:7" s="198" customFormat="1" x14ac:dyDescent="0.25">
      <c r="B112" s="52"/>
      <c r="C112" s="299"/>
      <c r="D112" s="52"/>
      <c r="E112" s="315"/>
      <c r="F112" s="362"/>
      <c r="G112" s="362"/>
    </row>
    <row r="113" spans="2:7" s="67" customFormat="1" x14ac:dyDescent="0.25">
      <c r="B113" s="363"/>
      <c r="C113" s="364"/>
      <c r="D113" s="363"/>
      <c r="E113" s="365"/>
      <c r="F113" s="366" t="s">
        <v>92</v>
      </c>
      <c r="G113" s="366">
        <f>SUM(G58:G111)</f>
        <v>0</v>
      </c>
    </row>
    <row r="114" spans="2:7" s="67" customFormat="1" x14ac:dyDescent="0.25">
      <c r="B114" s="367"/>
      <c r="C114" s="368"/>
      <c r="D114" s="367"/>
      <c r="E114" s="369"/>
      <c r="F114" s="370"/>
      <c r="G114" s="370"/>
    </row>
    <row r="115" spans="2:7" s="67" customFormat="1" ht="13.15" customHeight="1" x14ac:dyDescent="0.25">
      <c r="B115" s="52"/>
      <c r="C115" s="360" t="s">
        <v>567</v>
      </c>
      <c r="D115" s="52"/>
      <c r="E115" s="315"/>
      <c r="F115" s="300"/>
      <c r="G115" s="300"/>
    </row>
    <row r="116" spans="2:7" s="67" customFormat="1" x14ac:dyDescent="0.25">
      <c r="B116" s="52"/>
      <c r="C116" s="371"/>
      <c r="D116" s="52"/>
      <c r="E116" s="315"/>
      <c r="F116" s="300"/>
      <c r="G116" s="300"/>
    </row>
    <row r="117" spans="2:7" s="67" customFormat="1" ht="72.75" customHeight="1" x14ac:dyDescent="0.25">
      <c r="B117" s="52"/>
      <c r="C117" s="299" t="s">
        <v>695</v>
      </c>
      <c r="D117" s="52"/>
      <c r="E117" s="315"/>
      <c r="F117" s="300"/>
      <c r="G117" s="300"/>
    </row>
    <row r="118" spans="2:7" s="67" customFormat="1" x14ac:dyDescent="0.25">
      <c r="B118" s="52" t="s">
        <v>696</v>
      </c>
      <c r="C118" s="347" t="s">
        <v>555</v>
      </c>
      <c r="D118" s="52" t="s">
        <v>88</v>
      </c>
      <c r="E118" s="315">
        <v>1</v>
      </c>
      <c r="F118" s="300"/>
      <c r="G118" s="300">
        <f>E118*F118</f>
        <v>0</v>
      </c>
    </row>
    <row r="119" spans="2:7" s="67" customFormat="1" ht="13.15" customHeight="1" x14ac:dyDescent="0.25">
      <c r="B119" s="52" t="s">
        <v>697</v>
      </c>
      <c r="C119" s="347" t="s">
        <v>692</v>
      </c>
      <c r="D119" s="52" t="s">
        <v>88</v>
      </c>
      <c r="E119" s="315">
        <v>2</v>
      </c>
      <c r="F119" s="300"/>
      <c r="G119" s="300">
        <f>E119*F119</f>
        <v>0</v>
      </c>
    </row>
    <row r="120" spans="2:7" s="67" customFormat="1" ht="13.15" customHeight="1" x14ac:dyDescent="0.25">
      <c r="B120" s="52"/>
      <c r="C120" s="316"/>
      <c r="D120" s="52"/>
      <c r="E120" s="315"/>
      <c r="F120" s="300"/>
      <c r="G120" s="300"/>
    </row>
    <row r="121" spans="2:7" x14ac:dyDescent="0.3">
      <c r="B121" s="326"/>
      <c r="C121" s="234"/>
      <c r="D121" s="158"/>
      <c r="E121" s="43"/>
      <c r="F121" s="372"/>
      <c r="G121" s="271"/>
    </row>
    <row r="122" spans="2:7" ht="28" x14ac:dyDescent="0.3">
      <c r="B122" s="158"/>
      <c r="C122" s="289" t="s">
        <v>570</v>
      </c>
      <c r="D122" s="158"/>
      <c r="E122" s="43"/>
      <c r="F122" s="456"/>
      <c r="G122" s="271"/>
    </row>
    <row r="123" spans="2:7" x14ac:dyDescent="0.3">
      <c r="B123" s="158"/>
      <c r="C123" s="234"/>
      <c r="D123" s="158"/>
      <c r="E123" s="43"/>
      <c r="F123" s="456"/>
      <c r="G123" s="271"/>
    </row>
    <row r="124" spans="2:7" x14ac:dyDescent="0.3">
      <c r="B124" s="158"/>
      <c r="C124" s="233" t="s">
        <v>571</v>
      </c>
      <c r="D124" s="158"/>
      <c r="E124" s="43"/>
      <c r="F124" s="456"/>
      <c r="G124" s="271"/>
    </row>
    <row r="125" spans="2:7" s="742" customFormat="1" x14ac:dyDescent="0.3">
      <c r="B125" s="228"/>
      <c r="C125" s="294"/>
      <c r="D125" s="228"/>
      <c r="E125" s="295"/>
      <c r="F125" s="748"/>
      <c r="G125" s="749"/>
    </row>
    <row r="126" spans="2:7" s="742" customFormat="1" ht="14.5" x14ac:dyDescent="0.3">
      <c r="B126" s="158"/>
      <c r="C126" s="239" t="s">
        <v>572</v>
      </c>
      <c r="D126" s="158"/>
      <c r="E126" s="43"/>
      <c r="F126" s="456"/>
      <c r="G126" s="271"/>
    </row>
    <row r="127" spans="2:7" s="742" customFormat="1" x14ac:dyDescent="0.3">
      <c r="B127" s="158"/>
      <c r="C127" s="234"/>
      <c r="D127" s="158"/>
      <c r="E127" s="43"/>
      <c r="F127" s="456"/>
      <c r="G127" s="271"/>
    </row>
    <row r="128" spans="2:7" s="742" customFormat="1" ht="28" x14ac:dyDescent="0.3">
      <c r="B128" s="158"/>
      <c r="C128" s="330" t="s">
        <v>573</v>
      </c>
      <c r="D128" s="158"/>
      <c r="E128" s="43"/>
      <c r="F128" s="456"/>
      <c r="G128" s="271"/>
    </row>
    <row r="129" spans="2:7" x14ac:dyDescent="0.3">
      <c r="B129" s="158"/>
      <c r="C129" s="234"/>
      <c r="D129" s="158"/>
      <c r="E129" s="43"/>
      <c r="F129" s="456"/>
      <c r="G129" s="271"/>
    </row>
    <row r="130" spans="2:7" ht="13.15" customHeight="1" x14ac:dyDescent="0.3">
      <c r="B130" s="238" t="s">
        <v>574</v>
      </c>
      <c r="C130" s="234" t="s">
        <v>575</v>
      </c>
      <c r="D130" s="158" t="s">
        <v>88</v>
      </c>
      <c r="E130" s="43">
        <v>3</v>
      </c>
      <c r="F130" s="456"/>
      <c r="G130" s="271">
        <f>E130*F130</f>
        <v>0</v>
      </c>
    </row>
    <row r="131" spans="2:7" x14ac:dyDescent="0.3">
      <c r="B131" s="238"/>
      <c r="C131" s="157"/>
      <c r="D131" s="158"/>
      <c r="E131" s="43"/>
      <c r="F131" s="271"/>
      <c r="G131" s="717"/>
    </row>
    <row r="132" spans="2:7" ht="14.5" x14ac:dyDescent="0.3">
      <c r="B132" s="238"/>
      <c r="C132" s="239" t="s">
        <v>698</v>
      </c>
      <c r="D132" s="158"/>
      <c r="E132" s="43"/>
      <c r="F132" s="271"/>
      <c r="G132" s="717"/>
    </row>
    <row r="133" spans="2:7" x14ac:dyDescent="0.3">
      <c r="B133" s="238"/>
      <c r="C133" s="157"/>
      <c r="D133" s="158"/>
      <c r="E133" s="43"/>
      <c r="F133" s="271"/>
      <c r="G133" s="717"/>
    </row>
    <row r="134" spans="2:7" x14ac:dyDescent="0.3">
      <c r="B134" s="238"/>
      <c r="C134" s="157"/>
      <c r="D134" s="158"/>
      <c r="E134" s="43"/>
      <c r="F134" s="271"/>
      <c r="G134" s="717"/>
    </row>
    <row r="135" spans="2:7" ht="258" customHeight="1" x14ac:dyDescent="0.3">
      <c r="B135" s="919" t="s">
        <v>699</v>
      </c>
      <c r="C135" s="920" t="s">
        <v>700</v>
      </c>
      <c r="D135" s="921" t="s">
        <v>88</v>
      </c>
      <c r="E135" s="922">
        <v>1</v>
      </c>
      <c r="F135" s="271"/>
      <c r="G135" s="717"/>
    </row>
    <row r="136" spans="2:7" ht="8.25" customHeight="1" x14ac:dyDescent="0.3">
      <c r="B136" s="238"/>
      <c r="C136" s="157"/>
      <c r="D136" s="158"/>
      <c r="E136" s="43"/>
      <c r="F136" s="271"/>
      <c r="G136" s="717"/>
    </row>
    <row r="137" spans="2:7" ht="14.5" x14ac:dyDescent="0.3">
      <c r="B137" s="158"/>
      <c r="C137" s="296" t="s">
        <v>701</v>
      </c>
      <c r="D137" s="158"/>
      <c r="E137" s="43"/>
      <c r="F137" s="271"/>
      <c r="G137" s="271"/>
    </row>
    <row r="138" spans="2:7" ht="6" customHeight="1" x14ac:dyDescent="0.3">
      <c r="B138" s="158"/>
      <c r="C138" s="157"/>
      <c r="D138" s="158"/>
      <c r="E138" s="43"/>
      <c r="F138" s="271"/>
      <c r="G138" s="271"/>
    </row>
    <row r="139" spans="2:7" ht="112" x14ac:dyDescent="0.3">
      <c r="B139" s="158"/>
      <c r="C139" s="330" t="s">
        <v>702</v>
      </c>
      <c r="D139" s="158"/>
      <c r="E139" s="43"/>
      <c r="F139" s="456"/>
      <c r="G139" s="271"/>
    </row>
    <row r="140" spans="2:7" x14ac:dyDescent="0.3">
      <c r="B140" s="158"/>
      <c r="C140" s="157"/>
      <c r="D140" s="158"/>
      <c r="E140" s="43"/>
      <c r="F140" s="456"/>
      <c r="G140" s="271"/>
    </row>
    <row r="141" spans="2:7" x14ac:dyDescent="0.3">
      <c r="B141" s="238" t="s">
        <v>581</v>
      </c>
      <c r="C141" s="157" t="s">
        <v>575</v>
      </c>
      <c r="D141" s="158" t="s">
        <v>88</v>
      </c>
      <c r="E141" s="43">
        <v>15</v>
      </c>
      <c r="F141" s="456"/>
      <c r="G141" s="271">
        <f>E141*F141</f>
        <v>0</v>
      </c>
    </row>
    <row r="142" spans="2:7" ht="13.15" customHeight="1" x14ac:dyDescent="0.3">
      <c r="B142" s="238"/>
      <c r="C142" s="331"/>
      <c r="D142" s="158"/>
      <c r="E142" s="43"/>
      <c r="F142" s="456"/>
      <c r="G142" s="271"/>
    </row>
    <row r="143" spans="2:7" s="742" customFormat="1" ht="13.15" customHeight="1" x14ac:dyDescent="0.3">
      <c r="B143" s="158"/>
      <c r="C143" s="233" t="s">
        <v>582</v>
      </c>
      <c r="D143" s="158"/>
      <c r="E143" s="43"/>
      <c r="F143" s="456"/>
      <c r="G143" s="271"/>
    </row>
    <row r="144" spans="2:7" s="742" customFormat="1" x14ac:dyDescent="0.3">
      <c r="B144" s="238"/>
      <c r="C144" s="234"/>
      <c r="D144" s="158"/>
      <c r="E144" s="43"/>
      <c r="F144" s="456"/>
      <c r="G144" s="271"/>
    </row>
    <row r="145" spans="2:7" s="742" customFormat="1" ht="44.15" customHeight="1" x14ac:dyDescent="0.3">
      <c r="B145" s="238" t="s">
        <v>703</v>
      </c>
      <c r="C145" s="153" t="s">
        <v>704</v>
      </c>
      <c r="D145" s="158" t="s">
        <v>88</v>
      </c>
      <c r="E145" s="43">
        <v>5</v>
      </c>
      <c r="F145" s="456"/>
      <c r="G145" s="271">
        <f>F145*E145</f>
        <v>0</v>
      </c>
    </row>
    <row r="146" spans="2:7" s="742" customFormat="1" x14ac:dyDescent="0.3">
      <c r="B146" s="238"/>
      <c r="C146" s="234"/>
      <c r="D146" s="158"/>
      <c r="E146" s="43"/>
      <c r="F146" s="456"/>
      <c r="G146" s="271"/>
    </row>
    <row r="147" spans="2:7" s="742" customFormat="1" ht="13.15" customHeight="1" x14ac:dyDescent="0.3">
      <c r="B147" s="158"/>
      <c r="C147" s="233" t="s">
        <v>589</v>
      </c>
      <c r="D147" s="158"/>
      <c r="E147" s="43"/>
      <c r="F147" s="456"/>
      <c r="G147" s="271"/>
    </row>
    <row r="148" spans="2:7" s="742" customFormat="1" x14ac:dyDescent="0.3">
      <c r="B148" s="158"/>
      <c r="C148" s="233"/>
      <c r="D148" s="158"/>
      <c r="E148" s="43"/>
      <c r="F148" s="456"/>
      <c r="G148" s="271"/>
    </row>
    <row r="149" spans="2:7" s="742" customFormat="1" ht="14.5" x14ac:dyDescent="0.3">
      <c r="B149" s="158"/>
      <c r="C149" s="239" t="s">
        <v>590</v>
      </c>
      <c r="D149" s="158"/>
      <c r="E149" s="43"/>
      <c r="F149" s="456"/>
      <c r="G149" s="271"/>
    </row>
    <row r="150" spans="2:7" s="742" customFormat="1" ht="13.15" customHeight="1" x14ac:dyDescent="0.3">
      <c r="B150" s="158"/>
      <c r="C150" s="239"/>
      <c r="D150" s="158"/>
      <c r="E150" s="43"/>
      <c r="F150" s="456"/>
      <c r="G150" s="271"/>
    </row>
    <row r="151" spans="2:7" s="742" customFormat="1" ht="56" x14ac:dyDescent="0.3">
      <c r="B151" s="158"/>
      <c r="C151" s="332" t="s">
        <v>591</v>
      </c>
      <c r="D151" s="158"/>
      <c r="E151" s="43"/>
      <c r="F151" s="456"/>
      <c r="G151" s="271"/>
    </row>
    <row r="152" spans="2:7" s="742" customFormat="1" ht="15" customHeight="1" x14ac:dyDescent="0.3">
      <c r="B152" s="158"/>
      <c r="C152" s="234"/>
      <c r="D152" s="158"/>
      <c r="E152" s="43"/>
      <c r="F152" s="456"/>
      <c r="G152" s="271"/>
    </row>
    <row r="153" spans="2:7" s="742" customFormat="1" ht="13.15" customHeight="1" x14ac:dyDescent="0.3">
      <c r="B153" s="158" t="s">
        <v>592</v>
      </c>
      <c r="C153" s="153" t="s">
        <v>593</v>
      </c>
      <c r="D153" s="158" t="s">
        <v>346</v>
      </c>
      <c r="E153" s="43">
        <v>50</v>
      </c>
      <c r="F153" s="456"/>
      <c r="G153" s="271">
        <f>E153*F153</f>
        <v>0</v>
      </c>
    </row>
    <row r="154" spans="2:7" s="742" customFormat="1" ht="15" customHeight="1" x14ac:dyDescent="0.3">
      <c r="B154" s="238"/>
      <c r="C154" s="234"/>
      <c r="D154" s="158"/>
      <c r="E154" s="43"/>
      <c r="F154" s="271"/>
      <c r="G154" s="271"/>
    </row>
    <row r="155" spans="2:7" s="742" customFormat="1" ht="14.25" customHeight="1" x14ac:dyDescent="0.3">
      <c r="B155" s="158"/>
      <c r="C155" s="233" t="s">
        <v>594</v>
      </c>
      <c r="D155" s="158"/>
      <c r="E155" s="43"/>
      <c r="F155" s="271"/>
      <c r="G155" s="271"/>
    </row>
    <row r="156" spans="2:7" s="742" customFormat="1" ht="9" customHeight="1" x14ac:dyDescent="0.3">
      <c r="B156" s="158"/>
      <c r="C156" s="234"/>
      <c r="D156" s="158"/>
      <c r="E156" s="43"/>
      <c r="F156" s="271"/>
      <c r="G156" s="271"/>
    </row>
    <row r="157" spans="2:7" s="742" customFormat="1" ht="13.15" customHeight="1" x14ac:dyDescent="0.3">
      <c r="B157" s="158"/>
      <c r="C157" s="239" t="s">
        <v>705</v>
      </c>
      <c r="D157" s="158"/>
      <c r="E157" s="43"/>
      <c r="F157" s="271"/>
      <c r="G157" s="271"/>
    </row>
    <row r="158" spans="2:7" s="742" customFormat="1" ht="8.25" customHeight="1" x14ac:dyDescent="0.3">
      <c r="B158" s="158"/>
      <c r="C158" s="239"/>
      <c r="D158" s="158"/>
      <c r="E158" s="43"/>
      <c r="F158" s="271"/>
      <c r="G158" s="271"/>
    </row>
    <row r="159" spans="2:7" s="742" customFormat="1" ht="13.15" customHeight="1" x14ac:dyDescent="0.3">
      <c r="B159" s="238" t="s">
        <v>596</v>
      </c>
      <c r="C159" s="331" t="s">
        <v>597</v>
      </c>
      <c r="D159" s="158" t="s">
        <v>88</v>
      </c>
      <c r="E159" s="43">
        <v>10</v>
      </c>
      <c r="F159" s="271"/>
      <c r="G159" s="271">
        <f>E159*F159</f>
        <v>0</v>
      </c>
    </row>
    <row r="160" spans="2:7" s="742" customFormat="1" ht="13.15" customHeight="1" x14ac:dyDescent="0.3">
      <c r="B160" s="238" t="s">
        <v>600</v>
      </c>
      <c r="C160" s="331" t="s">
        <v>601</v>
      </c>
      <c r="D160" s="158" t="s">
        <v>88</v>
      </c>
      <c r="E160" s="43">
        <v>3</v>
      </c>
      <c r="F160" s="271"/>
      <c r="G160" s="271">
        <f>E160*F160</f>
        <v>0</v>
      </c>
    </row>
    <row r="161" spans="2:7" s="742" customFormat="1" ht="20.25" customHeight="1" x14ac:dyDescent="0.3">
      <c r="B161" s="238" t="s">
        <v>602</v>
      </c>
      <c r="C161" s="331" t="s">
        <v>706</v>
      </c>
      <c r="D161" s="158" t="s">
        <v>88</v>
      </c>
      <c r="E161" s="287">
        <f>(1400+10300)/200</f>
        <v>58.5</v>
      </c>
      <c r="F161" s="271"/>
      <c r="G161" s="271">
        <f>E161*F161</f>
        <v>0</v>
      </c>
    </row>
    <row r="162" spans="2:7" s="742" customFormat="1" ht="20.25" customHeight="1" x14ac:dyDescent="0.3">
      <c r="B162" s="238"/>
      <c r="C162" s="331"/>
      <c r="D162" s="158"/>
      <c r="E162" s="287"/>
      <c r="F162" s="271"/>
      <c r="G162" s="271"/>
    </row>
    <row r="163" spans="2:7" s="742" customFormat="1" ht="20.25" customHeight="1" x14ac:dyDescent="0.3">
      <c r="B163" s="238"/>
      <c r="C163" s="331"/>
      <c r="D163" s="158"/>
      <c r="E163" s="287"/>
      <c r="F163" s="271"/>
      <c r="G163" s="271"/>
    </row>
    <row r="164" spans="2:7" s="742" customFormat="1" ht="13.15" customHeight="1" x14ac:dyDescent="0.3">
      <c r="B164" s="298"/>
      <c r="C164" s="335"/>
      <c r="D164" s="298"/>
      <c r="E164" s="336"/>
      <c r="F164" s="723"/>
      <c r="G164" s="723"/>
    </row>
    <row r="165" spans="2:7" s="742" customFormat="1" ht="13.15" customHeight="1" x14ac:dyDescent="0.3">
      <c r="B165" s="143"/>
      <c r="C165" s="144"/>
      <c r="D165" s="145"/>
      <c r="E165" s="146"/>
      <c r="F165" s="436" t="s">
        <v>92</v>
      </c>
      <c r="G165" s="463">
        <f>SUM(G117:G164)</f>
        <v>0</v>
      </c>
    </row>
    <row r="166" spans="2:7" s="742" customFormat="1" ht="13.15" customHeight="1" x14ac:dyDescent="0.3">
      <c r="B166" s="238"/>
      <c r="C166" s="331"/>
      <c r="D166" s="158"/>
      <c r="E166" s="287"/>
      <c r="F166" s="271"/>
      <c r="G166" s="717"/>
    </row>
    <row r="167" spans="2:7" s="742" customFormat="1" ht="44.25" customHeight="1" x14ac:dyDescent="0.3">
      <c r="B167" s="158"/>
      <c r="C167" s="245" t="s">
        <v>604</v>
      </c>
      <c r="D167" s="158"/>
      <c r="E167" s="43"/>
      <c r="F167" s="456"/>
      <c r="G167" s="271"/>
    </row>
    <row r="168" spans="2:7" s="742" customFormat="1" ht="13.15" customHeight="1" x14ac:dyDescent="0.3">
      <c r="B168" s="158"/>
      <c r="C168" s="234"/>
      <c r="D168" s="158"/>
      <c r="E168" s="43"/>
      <c r="F168" s="456"/>
      <c r="G168" s="271"/>
    </row>
    <row r="169" spans="2:7" s="12" customFormat="1" ht="13.15" customHeight="1" x14ac:dyDescent="0.25">
      <c r="B169" s="158"/>
      <c r="C169" s="233" t="s">
        <v>605</v>
      </c>
      <c r="D169" s="158"/>
      <c r="E169" s="43"/>
      <c r="F169" s="456"/>
      <c r="G169" s="271"/>
    </row>
    <row r="170" spans="2:7" ht="13.15" customHeight="1" x14ac:dyDescent="0.3">
      <c r="B170" s="158"/>
      <c r="C170" s="234"/>
      <c r="D170" s="158"/>
      <c r="E170" s="43"/>
      <c r="F170" s="456"/>
      <c r="G170" s="271"/>
    </row>
    <row r="171" spans="2:7" s="742" customFormat="1" ht="34.5" customHeight="1" x14ac:dyDescent="0.3">
      <c r="B171" s="158"/>
      <c r="C171" s="333" t="s">
        <v>606</v>
      </c>
      <c r="D171" s="158"/>
      <c r="E171" s="43"/>
      <c r="F171" s="456"/>
      <c r="G171" s="271"/>
    </row>
    <row r="172" spans="2:7" s="742" customFormat="1" ht="28" x14ac:dyDescent="0.3">
      <c r="B172" s="158"/>
      <c r="C172" s="236" t="s">
        <v>607</v>
      </c>
      <c r="D172" s="158"/>
      <c r="E172" s="43"/>
      <c r="F172" s="456"/>
      <c r="G172" s="271"/>
    </row>
    <row r="173" spans="2:7" s="742" customFormat="1" x14ac:dyDescent="0.3">
      <c r="B173" s="158"/>
      <c r="C173" s="234"/>
      <c r="D173" s="158"/>
      <c r="E173" s="43"/>
      <c r="F173" s="456"/>
      <c r="G173" s="271"/>
    </row>
    <row r="174" spans="2:7" s="742" customFormat="1" ht="13.15" customHeight="1" x14ac:dyDescent="0.3">
      <c r="B174" s="158" t="s">
        <v>608</v>
      </c>
      <c r="C174" s="234" t="s">
        <v>609</v>
      </c>
      <c r="D174" s="158" t="s">
        <v>219</v>
      </c>
      <c r="E174" s="334">
        <f>2%*SUM(E34:E49)*0.5*0.9</f>
        <v>99.864000000000004</v>
      </c>
      <c r="F174" s="456"/>
      <c r="G174" s="271">
        <f>E174*F174</f>
        <v>0</v>
      </c>
    </row>
    <row r="175" spans="2:7" s="742" customFormat="1" x14ac:dyDescent="0.3">
      <c r="B175" s="158"/>
      <c r="C175" s="234"/>
      <c r="D175" s="158"/>
      <c r="E175" s="334"/>
      <c r="F175" s="456"/>
      <c r="G175" s="271"/>
    </row>
    <row r="176" spans="2:7" s="742" customFormat="1" x14ac:dyDescent="0.3">
      <c r="B176" s="158"/>
      <c r="C176" s="233" t="s">
        <v>610</v>
      </c>
      <c r="D176" s="158"/>
      <c r="E176" s="43"/>
      <c r="F176" s="456"/>
      <c r="G176" s="271"/>
    </row>
    <row r="177" spans="2:7" x14ac:dyDescent="0.3">
      <c r="B177" s="158"/>
      <c r="C177" s="234"/>
      <c r="D177" s="158"/>
      <c r="E177" s="43"/>
      <c r="F177" s="456"/>
      <c r="G177" s="271"/>
    </row>
    <row r="178" spans="2:7" ht="14.5" x14ac:dyDescent="0.3">
      <c r="B178" s="158"/>
      <c r="C178" s="239" t="s">
        <v>611</v>
      </c>
      <c r="D178" s="158"/>
      <c r="E178" s="43"/>
      <c r="F178" s="456"/>
      <c r="G178" s="271"/>
    </row>
    <row r="179" spans="2:7" x14ac:dyDescent="0.3">
      <c r="B179" s="158"/>
      <c r="C179" s="234"/>
      <c r="D179" s="158"/>
      <c r="E179" s="43"/>
      <c r="F179" s="456"/>
      <c r="G179" s="271"/>
    </row>
    <row r="180" spans="2:7" ht="58.5" customHeight="1" x14ac:dyDescent="0.3">
      <c r="B180" s="158"/>
      <c r="C180" s="236" t="s">
        <v>612</v>
      </c>
      <c r="D180" s="158"/>
      <c r="E180" s="43"/>
      <c r="F180" s="456"/>
      <c r="G180" s="271"/>
    </row>
    <row r="181" spans="2:7" x14ac:dyDescent="0.3">
      <c r="B181" s="158"/>
      <c r="C181" s="234"/>
      <c r="D181" s="158"/>
      <c r="E181" s="43"/>
      <c r="F181" s="456"/>
      <c r="G181" s="271"/>
    </row>
    <row r="182" spans="2:7" ht="16.5" customHeight="1" x14ac:dyDescent="0.3">
      <c r="B182" s="158" t="s">
        <v>707</v>
      </c>
      <c r="C182" s="234" t="s">
        <v>614</v>
      </c>
      <c r="D182" s="158" t="s">
        <v>88</v>
      </c>
      <c r="E182" s="43">
        <v>5</v>
      </c>
      <c r="F182" s="456"/>
      <c r="G182" s="271">
        <f>E182*F182</f>
        <v>0</v>
      </c>
    </row>
    <row r="183" spans="2:7" x14ac:dyDescent="0.3">
      <c r="B183" s="158"/>
      <c r="C183" s="234"/>
      <c r="D183" s="158"/>
      <c r="E183" s="43"/>
      <c r="F183" s="456"/>
      <c r="G183" s="271"/>
    </row>
    <row r="184" spans="2:7" x14ac:dyDescent="0.3">
      <c r="B184" s="158"/>
      <c r="C184" s="233" t="s">
        <v>617</v>
      </c>
      <c r="D184" s="158"/>
      <c r="E184" s="43"/>
      <c r="F184" s="456"/>
      <c r="G184" s="271"/>
    </row>
    <row r="185" spans="2:7" x14ac:dyDescent="0.3">
      <c r="B185" s="158"/>
      <c r="C185" s="234"/>
      <c r="D185" s="158"/>
      <c r="E185" s="43"/>
      <c r="F185" s="456"/>
      <c r="G185" s="271"/>
    </row>
    <row r="186" spans="2:7" ht="28" x14ac:dyDescent="0.3">
      <c r="B186" s="158"/>
      <c r="C186" s="236" t="s">
        <v>618</v>
      </c>
      <c r="D186" s="158"/>
      <c r="E186" s="43"/>
      <c r="F186" s="456"/>
      <c r="G186" s="271"/>
    </row>
    <row r="187" spans="2:7" x14ac:dyDescent="0.3">
      <c r="B187" s="158"/>
      <c r="C187" s="234"/>
      <c r="D187" s="158"/>
      <c r="E187" s="43"/>
      <c r="F187" s="456"/>
      <c r="G187" s="271"/>
    </row>
    <row r="188" spans="2:7" x14ac:dyDescent="0.3">
      <c r="B188" s="238" t="s">
        <v>619</v>
      </c>
      <c r="C188" s="234" t="s">
        <v>620</v>
      </c>
      <c r="D188" s="158" t="s">
        <v>346</v>
      </c>
      <c r="E188" s="42">
        <v>100</v>
      </c>
      <c r="F188" s="456"/>
      <c r="G188" s="271">
        <f>E188*F188</f>
        <v>0</v>
      </c>
    </row>
    <row r="189" spans="2:7" x14ac:dyDescent="0.3">
      <c r="B189" s="238"/>
      <c r="C189" s="234"/>
      <c r="D189" s="158"/>
      <c r="E189" s="43"/>
      <c r="F189" s="456"/>
      <c r="G189" s="271"/>
    </row>
    <row r="190" spans="2:7" ht="30.75" customHeight="1" x14ac:dyDescent="0.3">
      <c r="B190" s="158"/>
      <c r="C190" s="236" t="s">
        <v>621</v>
      </c>
      <c r="D190" s="158"/>
      <c r="E190" s="43"/>
      <c r="F190" s="456"/>
      <c r="G190" s="271"/>
    </row>
    <row r="191" spans="2:7" x14ac:dyDescent="0.3">
      <c r="B191" s="158"/>
      <c r="C191" s="234"/>
      <c r="D191" s="158"/>
      <c r="E191" s="43"/>
      <c r="F191" s="456"/>
      <c r="G191" s="271"/>
    </row>
    <row r="192" spans="2:7" ht="13.15" customHeight="1" x14ac:dyDescent="0.3">
      <c r="B192" s="158" t="s">
        <v>622</v>
      </c>
      <c r="C192" s="234" t="s">
        <v>620</v>
      </c>
      <c r="D192" s="158" t="s">
        <v>346</v>
      </c>
      <c r="E192" s="43">
        <v>100</v>
      </c>
      <c r="F192" s="456"/>
      <c r="G192" s="271">
        <f>E192*F192</f>
        <v>0</v>
      </c>
    </row>
    <row r="193" spans="2:7" ht="14.25" customHeight="1" x14ac:dyDescent="0.3">
      <c r="B193" s="238"/>
      <c r="C193" s="331"/>
      <c r="D193" s="158"/>
      <c r="E193" s="43"/>
      <c r="F193" s="456"/>
      <c r="G193" s="271"/>
    </row>
    <row r="194" spans="2:7" ht="27" customHeight="1" x14ac:dyDescent="0.3">
      <c r="B194" s="158"/>
      <c r="C194" s="236" t="s">
        <v>623</v>
      </c>
      <c r="D194" s="158"/>
      <c r="E194" s="43"/>
      <c r="F194" s="456"/>
      <c r="G194" s="271"/>
    </row>
    <row r="195" spans="2:7" ht="13.15" customHeight="1" x14ac:dyDescent="0.3">
      <c r="B195" s="158"/>
      <c r="C195" s="234"/>
      <c r="D195" s="158"/>
      <c r="E195" s="43"/>
      <c r="F195" s="456"/>
      <c r="G195" s="271"/>
    </row>
    <row r="196" spans="2:7" ht="13.15" customHeight="1" x14ac:dyDescent="0.3">
      <c r="B196" s="158" t="s">
        <v>624</v>
      </c>
      <c r="C196" s="234" t="s">
        <v>620</v>
      </c>
      <c r="D196" s="158" t="s">
        <v>346</v>
      </c>
      <c r="E196" s="43">
        <v>50</v>
      </c>
      <c r="F196" s="456"/>
      <c r="G196" s="271">
        <f>E196*F196</f>
        <v>0</v>
      </c>
    </row>
    <row r="197" spans="2:7" ht="13.15" customHeight="1" x14ac:dyDescent="0.3">
      <c r="B197" s="158"/>
      <c r="C197" s="234"/>
      <c r="D197" s="158"/>
      <c r="E197" s="43"/>
      <c r="F197" s="456"/>
      <c r="G197" s="271"/>
    </row>
    <row r="198" spans="2:7" ht="13.15" customHeight="1" x14ac:dyDescent="0.3">
      <c r="B198" s="158"/>
      <c r="C198" s="234"/>
      <c r="D198" s="158"/>
      <c r="E198" s="43"/>
      <c r="F198" s="456"/>
      <c r="G198" s="271"/>
    </row>
    <row r="199" spans="2:7" x14ac:dyDescent="0.3">
      <c r="B199" s="298"/>
      <c r="C199" s="335"/>
      <c r="D199" s="298"/>
      <c r="E199" s="336"/>
      <c r="F199" s="723"/>
      <c r="G199" s="723"/>
    </row>
    <row r="200" spans="2:7" x14ac:dyDescent="0.3">
      <c r="B200" s="143"/>
      <c r="C200" s="144"/>
      <c r="D200" s="145"/>
      <c r="E200" s="146"/>
      <c r="F200" s="436" t="s">
        <v>92</v>
      </c>
      <c r="G200" s="463">
        <f>SUM(G166:G199)</f>
        <v>0</v>
      </c>
    </row>
    <row r="201" spans="2:7" x14ac:dyDescent="0.3">
      <c r="B201" s="337"/>
      <c r="C201" s="753"/>
      <c r="D201" s="337"/>
      <c r="E201" s="338"/>
      <c r="F201" s="754"/>
      <c r="G201" s="755"/>
    </row>
    <row r="202" spans="2:7" x14ac:dyDescent="0.3">
      <c r="B202" s="158"/>
      <c r="C202" s="41"/>
      <c r="D202" s="158"/>
      <c r="E202" s="43"/>
      <c r="F202" s="456"/>
      <c r="G202" s="271"/>
    </row>
    <row r="203" spans="2:7" s="67" customFormat="1" x14ac:dyDescent="0.25">
      <c r="B203" s="158"/>
      <c r="C203" s="219" t="s">
        <v>172</v>
      </c>
      <c r="D203" s="158"/>
      <c r="E203" s="43"/>
      <c r="F203" s="456"/>
      <c r="G203" s="271"/>
    </row>
    <row r="204" spans="2:7" s="67" customFormat="1" x14ac:dyDescent="0.25">
      <c r="B204" s="158"/>
      <c r="C204" s="41"/>
      <c r="D204" s="158"/>
      <c r="E204" s="43"/>
      <c r="F204" s="456"/>
      <c r="G204" s="271"/>
    </row>
    <row r="205" spans="2:7" s="301" customFormat="1" x14ac:dyDescent="0.25">
      <c r="B205" s="158"/>
      <c r="C205" s="222" t="s">
        <v>708</v>
      </c>
      <c r="D205" s="158"/>
      <c r="E205" s="43"/>
      <c r="F205" s="456"/>
      <c r="G205" s="271">
        <f>G56</f>
        <v>0</v>
      </c>
    </row>
    <row r="206" spans="2:7" s="301" customFormat="1" x14ac:dyDescent="0.25">
      <c r="B206" s="158"/>
      <c r="C206" s="222" t="s">
        <v>709</v>
      </c>
      <c r="D206" s="158"/>
      <c r="E206" s="43"/>
      <c r="F206" s="456"/>
      <c r="G206" s="777">
        <f>G113</f>
        <v>0</v>
      </c>
    </row>
    <row r="207" spans="2:7" x14ac:dyDescent="0.3">
      <c r="B207" s="158"/>
      <c r="C207" s="222" t="s">
        <v>710</v>
      </c>
      <c r="D207" s="158"/>
      <c r="E207" s="43"/>
      <c r="F207" s="456"/>
      <c r="G207" s="271">
        <f>G165</f>
        <v>0</v>
      </c>
    </row>
    <row r="208" spans="2:7" s="742" customFormat="1" x14ac:dyDescent="0.3">
      <c r="B208" s="158"/>
      <c r="C208" s="222" t="s">
        <v>711</v>
      </c>
      <c r="D208" s="158"/>
      <c r="E208" s="43"/>
      <c r="F208" s="456"/>
      <c r="G208" s="271">
        <f>G200</f>
        <v>0</v>
      </c>
    </row>
    <row r="209" spans="2:7" x14ac:dyDescent="0.3">
      <c r="B209" s="158"/>
      <c r="C209" s="222"/>
      <c r="D209" s="158"/>
      <c r="E209" s="43"/>
      <c r="F209" s="456"/>
      <c r="G209" s="271"/>
    </row>
    <row r="210" spans="2:7" x14ac:dyDescent="0.3">
      <c r="B210" s="158"/>
      <c r="C210" s="41"/>
      <c r="D210" s="158"/>
      <c r="E210" s="43"/>
      <c r="F210" s="456"/>
      <c r="G210" s="271"/>
    </row>
    <row r="211" spans="2:7" x14ac:dyDescent="0.3">
      <c r="B211" s="298"/>
      <c r="C211" s="756"/>
      <c r="D211" s="298"/>
      <c r="E211" s="298"/>
      <c r="F211" s="723"/>
      <c r="G211" s="723"/>
    </row>
    <row r="212" spans="2:7" x14ac:dyDescent="0.3">
      <c r="B212" s="757"/>
      <c r="C212" s="758"/>
      <c r="D212" s="759"/>
      <c r="E212" s="760"/>
      <c r="F212" s="761" t="s">
        <v>177</v>
      </c>
      <c r="G212" s="762">
        <f>SUM(G202:G211)</f>
        <v>0</v>
      </c>
    </row>
    <row r="220" spans="2:7" s="742" customFormat="1" x14ac:dyDescent="0.3">
      <c r="B220" s="339"/>
      <c r="C220" s="242"/>
      <c r="D220" s="339"/>
      <c r="E220" s="339"/>
      <c r="F220" s="778"/>
      <c r="G220" s="778"/>
    </row>
  </sheetData>
  <mergeCells count="1">
    <mergeCell ref="B1:G1"/>
  </mergeCells>
  <phoneticPr fontId="15" type="noConversion"/>
  <printOptions horizontalCentered="1"/>
  <pageMargins left="0.55118110236220497" right="0.31496062992126" top="0.39370078740157499" bottom="0.39370078740157499" header="0.196850393700787" footer="0.196850393700787"/>
  <pageSetup paperSize="9" scale="73" fitToHeight="3" orientation="portrait" horizontalDpi="300" verticalDpi="300" r:id="rId1"/>
  <headerFooter>
    <oddFooter>&amp;LBill No. &amp;A&amp;R&amp;A/&amp;P</oddFooter>
  </headerFooter>
  <rowBreaks count="2" manualBreakCount="2">
    <brk id="53" max="6" man="1"/>
    <brk id="156"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63492-B42F-4CE8-B30E-1DF18F9CA28E}">
  <sheetPr>
    <tabColor theme="3"/>
  </sheetPr>
  <dimension ref="B1:I120"/>
  <sheetViews>
    <sheetView showGridLines="0" zoomScaleNormal="100" zoomScaleSheetLayoutView="100" workbookViewId="0">
      <selection activeCell="A56" sqref="A56:XFD62"/>
    </sheetView>
  </sheetViews>
  <sheetFormatPr defaultColWidth="9.26953125" defaultRowHeight="14" x14ac:dyDescent="0.25"/>
  <cols>
    <col min="1" max="1" width="4.81640625" style="12" customWidth="1"/>
    <col min="2" max="2" width="17.26953125" style="250" customWidth="1"/>
    <col min="3" max="3" width="61.81640625" style="12" customWidth="1"/>
    <col min="4" max="4" width="7.26953125" style="250" customWidth="1"/>
    <col min="5" max="5" width="12.54296875" style="250" customWidth="1"/>
    <col min="6" max="7" width="14.54296875" style="391" customWidth="1"/>
    <col min="8" max="8" width="15" style="12" bestFit="1" customWidth="1"/>
    <col min="9" max="9" width="9.26953125" style="12"/>
    <col min="10" max="10" width="11.7265625" style="12" bestFit="1" customWidth="1"/>
    <col min="11" max="16384" width="9.26953125" style="12"/>
  </cols>
  <sheetData>
    <row r="1" spans="2:9" ht="20.149999999999999" customHeight="1" x14ac:dyDescent="0.25">
      <c r="B1" s="969" t="s">
        <v>0</v>
      </c>
      <c r="C1" s="969"/>
      <c r="D1" s="969"/>
      <c r="E1" s="969"/>
      <c r="F1" s="969"/>
      <c r="G1" s="969"/>
      <c r="H1" s="130"/>
    </row>
    <row r="2" spans="2:9" s="210" customFormat="1" ht="20.149999999999999" customHeight="1" x14ac:dyDescent="0.25">
      <c r="B2" s="1" t="s">
        <v>1</v>
      </c>
      <c r="C2" s="2"/>
      <c r="D2" s="3"/>
      <c r="E2" s="3"/>
      <c r="F2" s="4"/>
      <c r="G2" s="4"/>
      <c r="H2" s="392"/>
    </row>
    <row r="3" spans="2:9" ht="20.149999999999999" customHeight="1" x14ac:dyDescent="0.25">
      <c r="B3" s="5" t="s">
        <v>42</v>
      </c>
      <c r="C3" s="67" t="s">
        <v>32</v>
      </c>
      <c r="D3" s="6"/>
      <c r="E3" s="6"/>
      <c r="F3" s="7"/>
      <c r="G3" s="8"/>
      <c r="H3" s="200"/>
      <c r="I3" s="200"/>
    </row>
    <row r="4" spans="2:9" ht="20.149999999999999" customHeight="1" x14ac:dyDescent="0.25">
      <c r="B4" s="5" t="s">
        <v>49</v>
      </c>
      <c r="C4" s="67" t="s">
        <v>33</v>
      </c>
      <c r="D4" s="6"/>
      <c r="E4" s="6"/>
      <c r="F4" s="9"/>
      <c r="G4" s="9"/>
      <c r="H4" s="201"/>
    </row>
    <row r="5" spans="2:9" ht="13.4" customHeight="1" x14ac:dyDescent="0.25">
      <c r="B5" s="6"/>
      <c r="C5" s="67"/>
      <c r="D5" s="6"/>
      <c r="E5" s="6"/>
      <c r="F5" s="373"/>
      <c r="G5" s="373"/>
      <c r="H5" s="393"/>
    </row>
    <row r="6" spans="2:9" s="210" customFormat="1" x14ac:dyDescent="0.25">
      <c r="B6" s="205" t="s">
        <v>50</v>
      </c>
      <c r="C6" s="205" t="s">
        <v>51</v>
      </c>
      <c r="D6" s="205" t="s">
        <v>52</v>
      </c>
      <c r="E6" s="374" t="s">
        <v>53</v>
      </c>
      <c r="F6" s="375" t="s">
        <v>54</v>
      </c>
      <c r="G6" s="376" t="s">
        <v>55</v>
      </c>
      <c r="H6" s="394"/>
    </row>
    <row r="7" spans="2:9" s="210" customFormat="1" x14ac:dyDescent="0.25">
      <c r="B7" s="211"/>
      <c r="C7" s="212"/>
      <c r="D7" s="211"/>
      <c r="E7" s="377"/>
      <c r="F7" s="378" t="s">
        <v>56</v>
      </c>
      <c r="G7" s="379" t="s">
        <v>56</v>
      </c>
      <c r="H7" s="394"/>
    </row>
    <row r="8" spans="2:9" ht="12.75" customHeight="1" x14ac:dyDescent="0.25">
      <c r="B8" s="158"/>
      <c r="C8" s="41"/>
      <c r="D8" s="158"/>
      <c r="E8" s="158"/>
      <c r="F8" s="380"/>
      <c r="G8" s="380"/>
      <c r="H8" s="218"/>
    </row>
    <row r="9" spans="2:9" x14ac:dyDescent="0.25">
      <c r="B9" s="158"/>
      <c r="C9" s="219" t="s">
        <v>319</v>
      </c>
      <c r="D9" s="158"/>
      <c r="E9" s="158"/>
      <c r="F9" s="380"/>
      <c r="G9" s="380"/>
      <c r="H9" s="220"/>
    </row>
    <row r="10" spans="2:9" x14ac:dyDescent="0.25">
      <c r="B10" s="158"/>
      <c r="C10" s="219"/>
      <c r="D10" s="158"/>
      <c r="E10" s="42"/>
      <c r="F10" s="380"/>
      <c r="G10" s="380"/>
      <c r="H10" s="130"/>
    </row>
    <row r="11" spans="2:9" ht="28" x14ac:dyDescent="0.25">
      <c r="B11" s="158"/>
      <c r="C11" s="550" t="s">
        <v>359</v>
      </c>
      <c r="D11" s="158"/>
      <c r="E11" s="42"/>
      <c r="F11" s="380"/>
      <c r="G11" s="380"/>
      <c r="H11" s="130"/>
    </row>
    <row r="12" spans="2:9" ht="7.5" customHeight="1" x14ac:dyDescent="0.25">
      <c r="B12" s="158"/>
      <c r="C12" s="41"/>
      <c r="D12" s="158"/>
      <c r="E12" s="42"/>
      <c r="F12" s="380"/>
      <c r="G12" s="380"/>
      <c r="H12" s="130"/>
    </row>
    <row r="13" spans="2:9" x14ac:dyDescent="0.25">
      <c r="B13" s="158"/>
      <c r="C13" s="247" t="s">
        <v>321</v>
      </c>
      <c r="D13" s="158"/>
      <c r="E13" s="42"/>
      <c r="F13" s="381"/>
      <c r="G13" s="381"/>
      <c r="H13" s="130"/>
    </row>
    <row r="14" spans="2:9" x14ac:dyDescent="0.25">
      <c r="B14" s="158"/>
      <c r="C14" s="153"/>
      <c r="D14" s="158"/>
      <c r="E14" s="42"/>
      <c r="F14" s="381"/>
      <c r="G14" s="381"/>
      <c r="H14" s="130"/>
    </row>
    <row r="15" spans="2:9" x14ac:dyDescent="0.25">
      <c r="B15" s="158"/>
      <c r="C15" s="247" t="s">
        <v>322</v>
      </c>
      <c r="D15" s="158"/>
      <c r="E15" s="42"/>
      <c r="F15" s="381"/>
      <c r="G15" s="381"/>
      <c r="H15" s="130"/>
    </row>
    <row r="16" spans="2:9" ht="9.75" customHeight="1" x14ac:dyDescent="0.25">
      <c r="B16" s="158"/>
      <c r="C16" s="153"/>
      <c r="D16" s="158"/>
      <c r="E16" s="42"/>
      <c r="F16" s="381"/>
      <c r="G16" s="381"/>
      <c r="H16" s="130"/>
    </row>
    <row r="17" spans="2:8" ht="15" customHeight="1" x14ac:dyDescent="0.25">
      <c r="B17" s="158" t="s">
        <v>712</v>
      </c>
      <c r="C17" s="222" t="s">
        <v>713</v>
      </c>
      <c r="D17" s="158" t="s">
        <v>441</v>
      </c>
      <c r="E17" s="738">
        <f>4900*1.5</f>
        <v>7350</v>
      </c>
      <c r="F17" s="456"/>
      <c r="G17" s="271">
        <f>E17*F17</f>
        <v>0</v>
      </c>
      <c r="H17" s="130"/>
    </row>
    <row r="18" spans="2:8" x14ac:dyDescent="0.25">
      <c r="B18" s="158"/>
      <c r="C18" s="153"/>
      <c r="D18" s="158"/>
      <c r="E18" s="42"/>
      <c r="F18" s="381"/>
      <c r="G18" s="381"/>
      <c r="H18" s="130"/>
    </row>
    <row r="19" spans="2:8" x14ac:dyDescent="0.25">
      <c r="B19" s="158"/>
      <c r="C19" s="153"/>
      <c r="D19" s="158"/>
      <c r="E19" s="42"/>
      <c r="F19" s="381"/>
      <c r="G19" s="381"/>
      <c r="H19" s="130"/>
    </row>
    <row r="20" spans="2:8" x14ac:dyDescent="0.25">
      <c r="B20" s="158"/>
      <c r="C20" s="289" t="s">
        <v>714</v>
      </c>
      <c r="D20" s="158"/>
      <c r="E20" s="42"/>
      <c r="F20" s="381"/>
      <c r="G20" s="381"/>
      <c r="H20" s="130"/>
    </row>
    <row r="21" spans="2:8" x14ac:dyDescent="0.25">
      <c r="B21" s="158"/>
      <c r="C21" s="41"/>
      <c r="D21" s="158"/>
      <c r="E21" s="42"/>
      <c r="F21" s="381"/>
      <c r="G21" s="381"/>
      <c r="H21" s="130"/>
    </row>
    <row r="22" spans="2:8" ht="14.5" x14ac:dyDescent="0.25">
      <c r="B22" s="225"/>
      <c r="C22" s="244" t="s">
        <v>715</v>
      </c>
      <c r="D22" s="225"/>
      <c r="E22" s="382"/>
      <c r="F22" s="383"/>
      <c r="G22" s="383"/>
      <c r="H22" s="130"/>
    </row>
    <row r="23" spans="2:8" x14ac:dyDescent="0.25">
      <c r="B23" s="158"/>
      <c r="C23" s="153"/>
      <c r="D23" s="158"/>
      <c r="E23" s="42"/>
      <c r="F23" s="381"/>
      <c r="G23" s="381"/>
      <c r="H23" s="130"/>
    </row>
    <row r="24" spans="2:8" ht="51.75" customHeight="1" x14ac:dyDescent="0.25">
      <c r="B24" s="228"/>
      <c r="C24" s="224" t="s">
        <v>716</v>
      </c>
      <c r="D24" s="228"/>
      <c r="E24" s="295"/>
      <c r="F24" s="384"/>
      <c r="G24" s="384"/>
      <c r="H24" s="130"/>
    </row>
    <row r="25" spans="2:8" ht="9" customHeight="1" x14ac:dyDescent="0.25">
      <c r="B25" s="231"/>
      <c r="C25" s="232"/>
      <c r="D25" s="228"/>
      <c r="E25" s="295"/>
      <c r="F25" s="381"/>
      <c r="G25" s="381"/>
      <c r="H25" s="130"/>
    </row>
    <row r="26" spans="2:8" x14ac:dyDescent="0.25">
      <c r="B26" s="231" t="s">
        <v>717</v>
      </c>
      <c r="C26" s="232" t="s">
        <v>575</v>
      </c>
      <c r="D26" s="228" t="s">
        <v>346</v>
      </c>
      <c r="E26" s="295">
        <v>4900</v>
      </c>
      <c r="F26" s="381"/>
      <c r="G26" s="381">
        <f>E26*F26</f>
        <v>0</v>
      </c>
      <c r="H26" s="130"/>
    </row>
    <row r="27" spans="2:8" x14ac:dyDescent="0.25">
      <c r="B27" s="231"/>
      <c r="C27" s="232"/>
      <c r="D27" s="228"/>
      <c r="E27" s="295"/>
      <c r="F27" s="381"/>
      <c r="G27" s="381"/>
      <c r="H27" s="130"/>
    </row>
    <row r="28" spans="2:8" ht="47.25" customHeight="1" x14ac:dyDescent="0.25">
      <c r="B28" s="228"/>
      <c r="C28" s="224" t="s">
        <v>718</v>
      </c>
      <c r="D28" s="228"/>
      <c r="E28" s="295"/>
      <c r="F28" s="384"/>
      <c r="G28" s="384"/>
      <c r="H28" s="130"/>
    </row>
    <row r="29" spans="2:8" ht="9" customHeight="1" x14ac:dyDescent="0.25">
      <c r="B29" s="231"/>
      <c r="C29" s="232"/>
      <c r="D29" s="228"/>
      <c r="E29" s="295"/>
      <c r="F29" s="381"/>
      <c r="G29" s="381"/>
      <c r="H29" s="130"/>
    </row>
    <row r="30" spans="2:8" x14ac:dyDescent="0.25">
      <c r="B30" s="231" t="s">
        <v>719</v>
      </c>
      <c r="C30" s="232" t="s">
        <v>575</v>
      </c>
      <c r="D30" s="228" t="s">
        <v>346</v>
      </c>
      <c r="E30" s="295">
        <v>500</v>
      </c>
      <c r="F30" s="381"/>
      <c r="G30" s="381">
        <f>E30*F30</f>
        <v>0</v>
      </c>
      <c r="H30" s="130"/>
    </row>
    <row r="31" spans="2:8" x14ac:dyDescent="0.25">
      <c r="B31" s="231"/>
      <c r="C31" s="224"/>
      <c r="D31" s="228"/>
      <c r="E31" s="295"/>
      <c r="F31" s="384"/>
      <c r="G31" s="384"/>
      <c r="H31" s="130"/>
    </row>
    <row r="32" spans="2:8" ht="57" customHeight="1" x14ac:dyDescent="0.25">
      <c r="B32" s="228"/>
      <c r="C32" s="224" t="s">
        <v>720</v>
      </c>
      <c r="D32" s="228"/>
      <c r="E32" s="295"/>
      <c r="F32" s="384"/>
      <c r="G32" s="384"/>
      <c r="H32" s="130"/>
    </row>
    <row r="33" spans="2:8" x14ac:dyDescent="0.25">
      <c r="B33" s="231"/>
      <c r="C33" s="232"/>
      <c r="D33" s="228"/>
      <c r="E33" s="295"/>
      <c r="F33" s="381"/>
      <c r="G33" s="381"/>
      <c r="H33" s="130"/>
    </row>
    <row r="34" spans="2:8" x14ac:dyDescent="0.25">
      <c r="B34" s="231" t="s">
        <v>721</v>
      </c>
      <c r="C34" s="232" t="s">
        <v>575</v>
      </c>
      <c r="D34" s="228" t="s">
        <v>346</v>
      </c>
      <c r="E34" s="295">
        <v>0</v>
      </c>
      <c r="F34" s="381"/>
      <c r="G34" s="381">
        <f>E34*F34</f>
        <v>0</v>
      </c>
      <c r="H34" s="130"/>
    </row>
    <row r="35" spans="2:8" s="67" customFormat="1" x14ac:dyDescent="0.25">
      <c r="B35" s="553"/>
      <c r="C35" s="554"/>
      <c r="D35" s="553"/>
      <c r="E35" s="779"/>
      <c r="F35" s="385" t="s">
        <v>92</v>
      </c>
      <c r="G35" s="385">
        <f>SUM(G12:G34)</f>
        <v>0</v>
      </c>
      <c r="H35" s="235"/>
    </row>
    <row r="36" spans="2:8" s="67" customFormat="1" x14ac:dyDescent="0.25">
      <c r="B36" s="285"/>
      <c r="C36" s="219"/>
      <c r="D36" s="285"/>
      <c r="E36" s="751"/>
      <c r="F36" s="386"/>
      <c r="G36" s="386"/>
      <c r="H36" s="235"/>
    </row>
    <row r="37" spans="2:8" s="67" customFormat="1" x14ac:dyDescent="0.25">
      <c r="B37" s="285"/>
      <c r="C37" s="219"/>
      <c r="D37" s="285"/>
      <c r="E37" s="751"/>
      <c r="F37" s="386"/>
      <c r="G37" s="386"/>
      <c r="H37" s="235"/>
    </row>
    <row r="38" spans="2:8" s="67" customFormat="1" x14ac:dyDescent="0.25">
      <c r="B38" s="285"/>
      <c r="C38" s="219"/>
      <c r="D38" s="285"/>
      <c r="E38" s="751"/>
      <c r="F38" s="386"/>
      <c r="G38" s="386"/>
      <c r="H38" s="235"/>
    </row>
    <row r="39" spans="2:8" s="67" customFormat="1" x14ac:dyDescent="0.25">
      <c r="B39" s="285"/>
      <c r="C39" s="219"/>
      <c r="D39" s="285"/>
      <c r="E39" s="751"/>
      <c r="F39" s="386"/>
      <c r="G39" s="386"/>
      <c r="H39" s="235"/>
    </row>
    <row r="40" spans="2:8" s="198" customFormat="1" x14ac:dyDescent="0.25">
      <c r="B40" s="158"/>
      <c r="C40" s="387" t="s">
        <v>552</v>
      </c>
      <c r="D40" s="158"/>
      <c r="E40" s="43"/>
      <c r="F40" s="217"/>
      <c r="G40" s="217"/>
      <c r="H40" s="160"/>
    </row>
    <row r="41" spans="2:8" s="67" customFormat="1" ht="17.25" customHeight="1" x14ac:dyDescent="0.25">
      <c r="B41" s="238"/>
      <c r="C41" s="234"/>
      <c r="D41" s="158"/>
      <c r="E41" s="43"/>
      <c r="F41" s="217"/>
      <c r="G41" s="217"/>
      <c r="H41" s="235"/>
    </row>
    <row r="42" spans="2:8" s="198" customFormat="1" ht="113.25" customHeight="1" x14ac:dyDescent="0.25">
      <c r="B42" s="158"/>
      <c r="C42" s="222" t="s">
        <v>722</v>
      </c>
      <c r="D42" s="158"/>
      <c r="E42" s="388"/>
      <c r="F42" s="221"/>
      <c r="G42" s="221"/>
      <c r="H42" s="160"/>
    </row>
    <row r="43" spans="2:8" s="198" customFormat="1" x14ac:dyDescent="0.25">
      <c r="B43" s="238" t="s">
        <v>723</v>
      </c>
      <c r="C43" s="153" t="s">
        <v>724</v>
      </c>
      <c r="D43" s="158" t="s">
        <v>88</v>
      </c>
      <c r="E43" s="388">
        <v>0</v>
      </c>
      <c r="F43" s="221"/>
      <c r="G43" s="221">
        <f>E43*F43</f>
        <v>0</v>
      </c>
      <c r="H43" s="160"/>
    </row>
    <row r="44" spans="2:8" s="198" customFormat="1" x14ac:dyDescent="0.25">
      <c r="B44" s="238" t="s">
        <v>725</v>
      </c>
      <c r="C44" s="153" t="s">
        <v>726</v>
      </c>
      <c r="D44" s="158" t="s">
        <v>88</v>
      </c>
      <c r="E44" s="388">
        <v>0</v>
      </c>
      <c r="F44" s="221"/>
      <c r="G44" s="221">
        <f>E44*F44</f>
        <v>0</v>
      </c>
      <c r="H44" s="160"/>
    </row>
    <row r="45" spans="2:8" s="198" customFormat="1" ht="126" customHeight="1" x14ac:dyDescent="0.25">
      <c r="B45" s="158"/>
      <c r="C45" s="222" t="s">
        <v>727</v>
      </c>
      <c r="D45" s="158"/>
      <c r="E45" s="388"/>
      <c r="F45" s="221"/>
      <c r="G45" s="221"/>
      <c r="H45" s="160"/>
    </row>
    <row r="46" spans="2:8" s="198" customFormat="1" x14ac:dyDescent="0.25">
      <c r="B46" s="238" t="s">
        <v>723</v>
      </c>
      <c r="C46" s="153" t="s">
        <v>728</v>
      </c>
      <c r="D46" s="158" t="s">
        <v>88</v>
      </c>
      <c r="E46" s="388">
        <v>1</v>
      </c>
      <c r="F46" s="221"/>
      <c r="G46" s="221">
        <f>E46*F46</f>
        <v>0</v>
      </c>
      <c r="H46" s="160"/>
    </row>
    <row r="47" spans="2:8" s="198" customFormat="1" x14ac:dyDescent="0.25">
      <c r="B47" s="238" t="s">
        <v>725</v>
      </c>
      <c r="C47" s="153" t="s">
        <v>724</v>
      </c>
      <c r="D47" s="158" t="s">
        <v>88</v>
      </c>
      <c r="E47" s="388">
        <v>5</v>
      </c>
      <c r="F47" s="221"/>
      <c r="G47" s="221"/>
      <c r="H47" s="160"/>
    </row>
    <row r="48" spans="2:8" s="198" customFormat="1" x14ac:dyDescent="0.25">
      <c r="B48" s="238" t="s">
        <v>729</v>
      </c>
      <c r="C48" s="153" t="s">
        <v>726</v>
      </c>
      <c r="D48" s="158" t="s">
        <v>88</v>
      </c>
      <c r="E48" s="388">
        <v>4</v>
      </c>
      <c r="F48" s="221"/>
      <c r="G48" s="221"/>
      <c r="H48" s="160"/>
    </row>
    <row r="49" spans="2:8" s="198" customFormat="1" x14ac:dyDescent="0.25">
      <c r="B49" s="238" t="s">
        <v>730</v>
      </c>
      <c r="C49" s="153" t="s">
        <v>731</v>
      </c>
      <c r="D49" s="158" t="s">
        <v>88</v>
      </c>
      <c r="E49" s="388">
        <v>5</v>
      </c>
      <c r="F49" s="221"/>
      <c r="G49" s="221">
        <f>E49*F49</f>
        <v>0</v>
      </c>
      <c r="H49" s="160"/>
    </row>
    <row r="50" spans="2:8" s="198" customFormat="1" ht="17.25" customHeight="1" x14ac:dyDescent="0.25">
      <c r="B50" s="238"/>
      <c r="C50" s="153"/>
      <c r="D50" s="158"/>
      <c r="E50" s="388"/>
      <c r="F50" s="221"/>
      <c r="G50" s="221"/>
      <c r="H50" s="160"/>
    </row>
    <row r="51" spans="2:8" s="198" customFormat="1" ht="111" customHeight="1" x14ac:dyDescent="0.25">
      <c r="B51" s="158"/>
      <c r="C51" s="222" t="s">
        <v>732</v>
      </c>
      <c r="D51" s="158"/>
      <c r="E51" s="388"/>
      <c r="F51" s="221"/>
      <c r="G51" s="221"/>
      <c r="H51" s="160"/>
    </row>
    <row r="52" spans="2:8" s="198" customFormat="1" x14ac:dyDescent="0.25">
      <c r="B52" s="238" t="s">
        <v>723</v>
      </c>
      <c r="C52" s="153" t="s">
        <v>724</v>
      </c>
      <c r="D52" s="158" t="s">
        <v>88</v>
      </c>
      <c r="E52" s="388">
        <v>0</v>
      </c>
      <c r="F52" s="221"/>
      <c r="G52" s="221">
        <f>E52*F52</f>
        <v>0</v>
      </c>
      <c r="H52" s="160"/>
    </row>
    <row r="53" spans="2:8" s="198" customFormat="1" x14ac:dyDescent="0.25">
      <c r="B53" s="238" t="s">
        <v>725</v>
      </c>
      <c r="C53" s="153" t="s">
        <v>726</v>
      </c>
      <c r="D53" s="158" t="s">
        <v>88</v>
      </c>
      <c r="E53" s="388">
        <v>0</v>
      </c>
      <c r="F53" s="221"/>
      <c r="G53" s="221">
        <f>E53*F53</f>
        <v>0</v>
      </c>
      <c r="H53" s="160"/>
    </row>
    <row r="54" spans="2:8" s="198" customFormat="1" x14ac:dyDescent="0.25">
      <c r="B54" s="238"/>
      <c r="C54" s="153"/>
      <c r="D54" s="158"/>
      <c r="E54" s="43"/>
      <c r="F54" s="221"/>
      <c r="G54" s="221"/>
      <c r="H54" s="160"/>
    </row>
    <row r="55" spans="2:8" s="198" customFormat="1" x14ac:dyDescent="0.25">
      <c r="B55" s="238"/>
      <c r="C55" s="153"/>
      <c r="D55" s="158"/>
      <c r="E55" s="43"/>
      <c r="F55" s="221"/>
      <c r="G55" s="221"/>
      <c r="H55" s="160"/>
    </row>
    <row r="56" spans="2:8" x14ac:dyDescent="0.25">
      <c r="B56" s="231"/>
      <c r="C56" s="232"/>
      <c r="D56" s="228"/>
      <c r="E56" s="295"/>
      <c r="F56" s="381"/>
      <c r="G56" s="381"/>
      <c r="H56" s="130"/>
    </row>
    <row r="57" spans="2:8" x14ac:dyDescent="0.25">
      <c r="B57" s="228"/>
      <c r="C57" s="224"/>
      <c r="D57" s="228"/>
      <c r="E57" s="295"/>
      <c r="F57" s="384"/>
      <c r="G57" s="384"/>
      <c r="H57" s="130"/>
    </row>
    <row r="58" spans="2:8" s="67" customFormat="1" x14ac:dyDescent="0.25">
      <c r="B58" s="553"/>
      <c r="C58" s="554"/>
      <c r="D58" s="553"/>
      <c r="E58" s="779"/>
      <c r="F58" s="385" t="s">
        <v>92</v>
      </c>
      <c r="G58" s="385">
        <f>SUM(G42:G57)</f>
        <v>0</v>
      </c>
      <c r="H58" s="235"/>
    </row>
    <row r="59" spans="2:8" s="242" customFormat="1" ht="13.4" customHeight="1" x14ac:dyDescent="0.3">
      <c r="B59" s="238"/>
      <c r="C59" s="153"/>
      <c r="D59" s="158"/>
      <c r="E59" s="42"/>
      <c r="F59" s="240"/>
      <c r="G59" s="240"/>
      <c r="H59" s="241"/>
    </row>
    <row r="60" spans="2:8" s="242" customFormat="1" ht="13.4" customHeight="1" x14ac:dyDescent="0.3">
      <c r="B60" s="238"/>
      <c r="C60" s="153"/>
      <c r="D60" s="158"/>
      <c r="E60" s="42"/>
      <c r="F60" s="240"/>
      <c r="G60" s="240"/>
      <c r="H60" s="241"/>
    </row>
    <row r="61" spans="2:8" s="242" customFormat="1" ht="13.4" customHeight="1" x14ac:dyDescent="0.3">
      <c r="B61" s="238"/>
      <c r="C61" s="153"/>
      <c r="D61" s="158"/>
      <c r="E61" s="42"/>
      <c r="F61" s="240"/>
      <c r="G61" s="240"/>
      <c r="H61" s="241"/>
    </row>
    <row r="62" spans="2:8" s="242" customFormat="1" ht="13.4" customHeight="1" x14ac:dyDescent="0.3">
      <c r="B62" s="238"/>
      <c r="C62" s="153"/>
      <c r="D62" s="158"/>
      <c r="E62" s="42"/>
      <c r="F62" s="240"/>
      <c r="G62" s="240"/>
      <c r="H62" s="241"/>
    </row>
    <row r="63" spans="2:8" s="242" customFormat="1" ht="13.4" customHeight="1" x14ac:dyDescent="0.3">
      <c r="B63" s="238"/>
      <c r="C63" s="153"/>
      <c r="D63" s="158"/>
      <c r="E63" s="42"/>
      <c r="F63" s="240"/>
      <c r="G63" s="240"/>
      <c r="H63" s="241"/>
    </row>
    <row r="64" spans="2:8" s="242" customFormat="1" ht="13.4" customHeight="1" x14ac:dyDescent="0.3">
      <c r="B64" s="238"/>
      <c r="C64" s="153"/>
      <c r="D64" s="158"/>
      <c r="E64" s="42"/>
      <c r="F64" s="240"/>
      <c r="G64" s="240"/>
      <c r="H64" s="241"/>
    </row>
    <row r="65" spans="2:8" ht="33" customHeight="1" x14ac:dyDescent="0.25">
      <c r="B65" s="158"/>
      <c r="C65" s="289" t="s">
        <v>570</v>
      </c>
      <c r="D65" s="158"/>
      <c r="E65" s="42"/>
      <c r="F65" s="381"/>
      <c r="G65" s="381"/>
      <c r="H65" s="130"/>
    </row>
    <row r="66" spans="2:8" ht="17.25" customHeight="1" x14ac:dyDescent="0.35">
      <c r="B66" s="949"/>
      <c r="C66" s="950" t="s">
        <v>733</v>
      </c>
      <c r="D66" s="158"/>
      <c r="E66" s="42"/>
      <c r="F66" s="381"/>
      <c r="G66" s="381"/>
      <c r="H66" s="130"/>
    </row>
    <row r="67" spans="2:8" ht="22.5" customHeight="1" x14ac:dyDescent="0.35">
      <c r="B67" s="949"/>
      <c r="C67" s="951"/>
      <c r="D67" s="158"/>
      <c r="E67" s="42"/>
      <c r="F67" s="381"/>
      <c r="G67" s="381"/>
      <c r="H67" s="130"/>
    </row>
    <row r="68" spans="2:8" ht="142.5" customHeight="1" x14ac:dyDescent="0.25">
      <c r="B68" s="952" t="s">
        <v>734</v>
      </c>
      <c r="C68" s="953" t="s">
        <v>735</v>
      </c>
      <c r="D68" s="158" t="s">
        <v>88</v>
      </c>
      <c r="E68" s="42">
        <v>15</v>
      </c>
      <c r="F68" s="381"/>
      <c r="G68" s="381"/>
      <c r="H68" s="130"/>
    </row>
    <row r="69" spans="2:8" ht="21" customHeight="1" x14ac:dyDescent="0.25">
      <c r="B69" s="158"/>
      <c r="C69" s="289"/>
      <c r="D69" s="158"/>
      <c r="E69" s="42"/>
      <c r="F69" s="381"/>
      <c r="G69" s="381"/>
      <c r="H69" s="130"/>
    </row>
    <row r="70" spans="2:8" x14ac:dyDescent="0.25">
      <c r="B70" s="158"/>
      <c r="C70" s="153"/>
      <c r="D70" s="158"/>
      <c r="E70" s="42"/>
      <c r="F70" s="381"/>
      <c r="G70" s="381"/>
      <c r="H70" s="130"/>
    </row>
    <row r="71" spans="2:8" ht="13.4" customHeight="1" x14ac:dyDescent="0.25">
      <c r="B71" s="158"/>
      <c r="C71" s="233" t="s">
        <v>582</v>
      </c>
      <c r="D71" s="158"/>
      <c r="E71" s="43"/>
      <c r="F71" s="381"/>
      <c r="G71" s="381"/>
      <c r="H71" s="130"/>
    </row>
    <row r="72" spans="2:8" ht="13.4" customHeight="1" x14ac:dyDescent="0.25">
      <c r="B72" s="158"/>
      <c r="C72" s="233"/>
      <c r="D72" s="158"/>
      <c r="E72" s="43"/>
      <c r="F72" s="381"/>
      <c r="G72" s="381"/>
      <c r="H72" s="130"/>
    </row>
    <row r="73" spans="2:8" ht="13.4" customHeight="1" x14ac:dyDescent="0.25">
      <c r="B73" s="158"/>
      <c r="C73" s="239" t="s">
        <v>583</v>
      </c>
      <c r="D73" s="158"/>
      <c r="E73" s="43"/>
      <c r="F73" s="381"/>
      <c r="G73" s="381"/>
      <c r="H73" s="130"/>
    </row>
    <row r="74" spans="2:8" ht="13.4" customHeight="1" x14ac:dyDescent="0.25">
      <c r="B74" s="158"/>
      <c r="C74" s="239"/>
      <c r="D74" s="158"/>
      <c r="E74" s="43"/>
      <c r="F74" s="381"/>
      <c r="G74" s="381"/>
      <c r="H74" s="130"/>
    </row>
    <row r="75" spans="2:8" ht="28" x14ac:dyDescent="0.25">
      <c r="B75" s="158"/>
      <c r="C75" s="224" t="s">
        <v>736</v>
      </c>
      <c r="D75" s="158"/>
      <c r="E75" s="43"/>
      <c r="F75" s="381"/>
      <c r="G75" s="381"/>
      <c r="H75" s="130"/>
    </row>
    <row r="76" spans="2:8" ht="13.4" customHeight="1" x14ac:dyDescent="0.25">
      <c r="B76" s="158"/>
      <c r="C76" s="224"/>
      <c r="D76" s="158"/>
      <c r="E76" s="43"/>
      <c r="F76" s="381"/>
      <c r="G76" s="381"/>
      <c r="H76" s="130"/>
    </row>
    <row r="77" spans="2:8" ht="13.4" customHeight="1" x14ac:dyDescent="0.25">
      <c r="B77" s="238" t="s">
        <v>585</v>
      </c>
      <c r="C77" s="234" t="s">
        <v>586</v>
      </c>
      <c r="D77" s="158" t="s">
        <v>88</v>
      </c>
      <c r="E77" s="43">
        <v>4</v>
      </c>
      <c r="F77" s="381"/>
      <c r="G77" s="381">
        <f>E77*F77</f>
        <v>0</v>
      </c>
      <c r="H77" s="130"/>
    </row>
    <row r="78" spans="2:8" ht="13.4" customHeight="1" x14ac:dyDescent="0.25">
      <c r="B78" s="238"/>
      <c r="C78" s="234"/>
      <c r="D78" s="158"/>
      <c r="E78" s="43"/>
      <c r="F78" s="381"/>
      <c r="G78" s="381"/>
      <c r="H78" s="130"/>
    </row>
    <row r="79" spans="2:8" s="243" customFormat="1" ht="15.75" customHeight="1" x14ac:dyDescent="0.25">
      <c r="B79" s="158"/>
      <c r="C79" s="233" t="s">
        <v>589</v>
      </c>
      <c r="D79" s="158"/>
      <c r="E79" s="43"/>
      <c r="F79" s="381"/>
      <c r="G79" s="381"/>
    </row>
    <row r="80" spans="2:8" s="243" customFormat="1" ht="6" customHeight="1" x14ac:dyDescent="0.25">
      <c r="B80" s="158"/>
      <c r="C80" s="233"/>
      <c r="D80" s="158"/>
      <c r="E80" s="43"/>
      <c r="F80" s="381"/>
      <c r="G80" s="381"/>
    </row>
    <row r="81" spans="2:8" s="243" customFormat="1" ht="13.4" customHeight="1" x14ac:dyDescent="0.25">
      <c r="B81" s="158"/>
      <c r="C81" s="239" t="s">
        <v>590</v>
      </c>
      <c r="D81" s="158"/>
      <c r="E81" s="43"/>
      <c r="F81" s="381"/>
      <c r="G81" s="381"/>
    </row>
    <row r="82" spans="2:8" ht="28" x14ac:dyDescent="0.25">
      <c r="B82" s="158"/>
      <c r="C82" s="224" t="s">
        <v>737</v>
      </c>
      <c r="D82" s="158"/>
      <c r="E82" s="43"/>
      <c r="F82" s="381"/>
      <c r="G82" s="381"/>
    </row>
    <row r="83" spans="2:8" ht="13.4" customHeight="1" x14ac:dyDescent="0.25">
      <c r="B83" s="158"/>
      <c r="C83" s="234"/>
      <c r="D83" s="158"/>
      <c r="E83" s="43"/>
      <c r="F83" s="381"/>
      <c r="G83" s="381"/>
    </row>
    <row r="84" spans="2:8" ht="13.4" customHeight="1" x14ac:dyDescent="0.25">
      <c r="B84" s="158" t="s">
        <v>738</v>
      </c>
      <c r="C84" s="234" t="s">
        <v>586</v>
      </c>
      <c r="D84" s="158" t="s">
        <v>346</v>
      </c>
      <c r="E84" s="43">
        <v>20</v>
      </c>
      <c r="F84" s="381"/>
      <c r="G84" s="381">
        <f>E84*F84</f>
        <v>0</v>
      </c>
    </row>
    <row r="85" spans="2:8" ht="13.4" customHeight="1" x14ac:dyDescent="0.25">
      <c r="B85" s="158"/>
      <c r="C85" s="153"/>
      <c r="D85" s="158"/>
      <c r="E85" s="42"/>
      <c r="F85" s="381"/>
      <c r="G85" s="381"/>
      <c r="H85" s="130"/>
    </row>
    <row r="86" spans="2:8" ht="28" x14ac:dyDescent="0.25">
      <c r="B86" s="158"/>
      <c r="C86" s="245" t="s">
        <v>604</v>
      </c>
      <c r="D86" s="158"/>
      <c r="E86" s="42"/>
      <c r="F86" s="381"/>
      <c r="G86" s="381"/>
    </row>
    <row r="87" spans="2:8" x14ac:dyDescent="0.25">
      <c r="B87" s="158"/>
      <c r="C87" s="153"/>
      <c r="D87" s="158"/>
      <c r="E87" s="42"/>
      <c r="F87" s="381"/>
      <c r="G87" s="381"/>
    </row>
    <row r="88" spans="2:8" x14ac:dyDescent="0.25">
      <c r="B88" s="158"/>
      <c r="C88" s="247" t="s">
        <v>605</v>
      </c>
      <c r="D88" s="158"/>
      <c r="E88" s="42"/>
      <c r="F88" s="381"/>
      <c r="G88" s="381"/>
    </row>
    <row r="89" spans="2:8" x14ac:dyDescent="0.25">
      <c r="B89" s="158"/>
      <c r="C89" s="153"/>
      <c r="D89" s="158"/>
      <c r="E89" s="42"/>
      <c r="F89" s="381"/>
      <c r="G89" s="381"/>
    </row>
    <row r="90" spans="2:8" ht="14.5" x14ac:dyDescent="0.25">
      <c r="B90" s="158"/>
      <c r="C90" s="246" t="s">
        <v>606</v>
      </c>
      <c r="D90" s="158"/>
      <c r="E90" s="42"/>
      <c r="F90" s="381"/>
      <c r="G90" s="381"/>
    </row>
    <row r="91" spans="2:8" ht="28" x14ac:dyDescent="0.25">
      <c r="B91" s="158"/>
      <c r="C91" s="224" t="s">
        <v>607</v>
      </c>
      <c r="D91" s="158"/>
      <c r="E91" s="42"/>
      <c r="F91" s="381"/>
      <c r="G91" s="381"/>
    </row>
    <row r="92" spans="2:8" x14ac:dyDescent="0.25">
      <c r="B92" s="158"/>
      <c r="C92" s="224"/>
      <c r="D92" s="158"/>
      <c r="E92" s="42"/>
      <c r="F92" s="381"/>
      <c r="G92" s="381"/>
    </row>
    <row r="93" spans="2:8" x14ac:dyDescent="0.25">
      <c r="B93" s="158" t="s">
        <v>608</v>
      </c>
      <c r="C93" s="153" t="s">
        <v>609</v>
      </c>
      <c r="D93" s="158" t="s">
        <v>219</v>
      </c>
      <c r="E93" s="288">
        <f>4900*2%*0.9*1.5</f>
        <v>132.30000000000001</v>
      </c>
      <c r="F93" s="381"/>
      <c r="G93" s="381">
        <f>E93*F93</f>
        <v>0</v>
      </c>
    </row>
    <row r="94" spans="2:8" x14ac:dyDescent="0.25">
      <c r="B94" s="158"/>
      <c r="C94" s="153"/>
      <c r="D94" s="158"/>
      <c r="E94" s="288"/>
      <c r="F94" s="381"/>
      <c r="G94" s="381"/>
    </row>
    <row r="95" spans="2:8" ht="13.4" customHeight="1" x14ac:dyDescent="0.25">
      <c r="B95" s="158"/>
      <c r="C95" s="247" t="s">
        <v>617</v>
      </c>
      <c r="D95" s="158"/>
      <c r="E95" s="42"/>
      <c r="F95" s="381"/>
      <c r="G95" s="381"/>
    </row>
    <row r="96" spans="2:8" x14ac:dyDescent="0.25">
      <c r="B96" s="158"/>
      <c r="C96" s="234"/>
      <c r="D96" s="158"/>
      <c r="E96" s="43"/>
      <c r="F96" s="380"/>
      <c r="G96" s="380"/>
    </row>
    <row r="97" spans="2:8" ht="28" x14ac:dyDescent="0.25">
      <c r="B97" s="158"/>
      <c r="C97" s="236" t="s">
        <v>739</v>
      </c>
      <c r="D97" s="158"/>
      <c r="E97" s="43"/>
      <c r="F97" s="380"/>
      <c r="G97" s="380"/>
    </row>
    <row r="98" spans="2:8" x14ac:dyDescent="0.25">
      <c r="B98" s="158"/>
      <c r="C98" s="234"/>
      <c r="D98" s="158"/>
      <c r="E98" s="43"/>
      <c r="F98" s="380"/>
      <c r="G98" s="380"/>
    </row>
    <row r="99" spans="2:8" x14ac:dyDescent="0.25">
      <c r="B99" s="238" t="s">
        <v>619</v>
      </c>
      <c r="C99" s="234" t="s">
        <v>620</v>
      </c>
      <c r="D99" s="158" t="s">
        <v>346</v>
      </c>
      <c r="E99" s="42">
        <v>100</v>
      </c>
      <c r="F99" s="380"/>
      <c r="G99" s="381">
        <f>E99*F99</f>
        <v>0</v>
      </c>
    </row>
    <row r="100" spans="2:8" x14ac:dyDescent="0.25">
      <c r="B100" s="158"/>
      <c r="C100" s="153"/>
      <c r="D100" s="158"/>
      <c r="E100" s="42"/>
      <c r="F100" s="381"/>
      <c r="G100" s="381"/>
    </row>
    <row r="101" spans="2:8" ht="28" x14ac:dyDescent="0.25">
      <c r="B101" s="158"/>
      <c r="C101" s="236" t="s">
        <v>740</v>
      </c>
      <c r="D101" s="158"/>
      <c r="E101" s="42"/>
      <c r="F101" s="381"/>
      <c r="G101" s="381"/>
    </row>
    <row r="102" spans="2:8" ht="13.4" customHeight="1" x14ac:dyDescent="0.25">
      <c r="B102" s="158"/>
      <c r="C102" s="153"/>
      <c r="D102" s="158"/>
      <c r="E102" s="42"/>
      <c r="F102" s="381"/>
      <c r="G102" s="381"/>
    </row>
    <row r="103" spans="2:8" ht="13.4" customHeight="1" x14ac:dyDescent="0.25">
      <c r="B103" s="158" t="s">
        <v>622</v>
      </c>
      <c r="C103" s="153" t="s">
        <v>620</v>
      </c>
      <c r="D103" s="158" t="s">
        <v>346</v>
      </c>
      <c r="E103" s="42">
        <v>50</v>
      </c>
      <c r="F103" s="380"/>
      <c r="G103" s="381">
        <f>E103*F103</f>
        <v>0</v>
      </c>
    </row>
    <row r="104" spans="2:8" ht="13.4" customHeight="1" x14ac:dyDescent="0.25">
      <c r="B104" s="158"/>
      <c r="C104" s="153"/>
      <c r="D104" s="158"/>
      <c r="E104" s="42"/>
      <c r="F104" s="381"/>
      <c r="G104" s="381"/>
    </row>
    <row r="105" spans="2:8" ht="28" x14ac:dyDescent="0.25">
      <c r="B105" s="158"/>
      <c r="C105" s="236" t="s">
        <v>741</v>
      </c>
      <c r="D105" s="158"/>
      <c r="E105" s="42"/>
      <c r="F105" s="381"/>
      <c r="G105" s="381"/>
    </row>
    <row r="106" spans="2:8" x14ac:dyDescent="0.25">
      <c r="B106" s="158"/>
      <c r="C106" s="153"/>
      <c r="D106" s="158"/>
      <c r="E106" s="42"/>
      <c r="F106" s="381"/>
      <c r="G106" s="381"/>
    </row>
    <row r="107" spans="2:8" x14ac:dyDescent="0.25">
      <c r="B107" s="158" t="s">
        <v>624</v>
      </c>
      <c r="C107" s="153" t="s">
        <v>620</v>
      </c>
      <c r="D107" s="158" t="s">
        <v>346</v>
      </c>
      <c r="E107" s="42">
        <v>20</v>
      </c>
      <c r="F107" s="380"/>
      <c r="G107" s="381">
        <f>E107*F107</f>
        <v>0</v>
      </c>
    </row>
    <row r="108" spans="2:8" x14ac:dyDescent="0.25">
      <c r="B108" s="158"/>
      <c r="C108" s="153"/>
      <c r="D108" s="158"/>
      <c r="E108" s="288"/>
      <c r="F108" s="381"/>
      <c r="G108" s="381"/>
    </row>
    <row r="109" spans="2:8" s="67" customFormat="1" ht="13.4" customHeight="1" x14ac:dyDescent="0.25">
      <c r="B109" s="553"/>
      <c r="C109" s="554"/>
      <c r="D109" s="553"/>
      <c r="E109" s="779"/>
      <c r="F109" s="385" t="s">
        <v>92</v>
      </c>
      <c r="G109" s="385">
        <f>SUM(G76:G108)</f>
        <v>0</v>
      </c>
      <c r="H109" s="235"/>
    </row>
    <row r="110" spans="2:8" s="67" customFormat="1" ht="13.4" customHeight="1" x14ac:dyDescent="0.25">
      <c r="B110" s="158"/>
      <c r="C110" s="41"/>
      <c r="D110" s="158"/>
      <c r="E110" s="42"/>
      <c r="F110" s="381"/>
      <c r="G110" s="381"/>
    </row>
    <row r="111" spans="2:8" s="67" customFormat="1" x14ac:dyDescent="0.25">
      <c r="B111" s="158"/>
      <c r="C111" s="249" t="s">
        <v>172</v>
      </c>
      <c r="D111" s="158"/>
      <c r="E111" s="42"/>
      <c r="F111" s="381"/>
      <c r="G111" s="381"/>
    </row>
    <row r="112" spans="2:8" s="67" customFormat="1" ht="13.4" customHeight="1" x14ac:dyDescent="0.25">
      <c r="B112" s="158"/>
      <c r="C112" s="153"/>
      <c r="D112" s="158"/>
      <c r="E112" s="42"/>
      <c r="F112" s="381"/>
      <c r="G112" s="381"/>
    </row>
    <row r="113" spans="2:7" s="67" customFormat="1" x14ac:dyDescent="0.25">
      <c r="B113" s="158"/>
      <c r="C113" s="222" t="s">
        <v>742</v>
      </c>
      <c r="D113" s="158"/>
      <c r="E113" s="42"/>
      <c r="F113" s="381"/>
      <c r="G113" s="381">
        <f>G35</f>
        <v>0</v>
      </c>
    </row>
    <row r="114" spans="2:7" s="67" customFormat="1" ht="13.4" customHeight="1" x14ac:dyDescent="0.25">
      <c r="B114" s="158"/>
      <c r="C114" s="222" t="s">
        <v>743</v>
      </c>
      <c r="D114" s="158"/>
      <c r="E114" s="42"/>
      <c r="F114" s="381"/>
      <c r="G114" s="381">
        <f>G58</f>
        <v>0</v>
      </c>
    </row>
    <row r="115" spans="2:7" s="67" customFormat="1" x14ac:dyDescent="0.25">
      <c r="B115" s="158"/>
      <c r="C115" s="222" t="s">
        <v>744</v>
      </c>
      <c r="D115" s="158"/>
      <c r="E115" s="42"/>
      <c r="F115" s="381"/>
      <c r="G115" s="381">
        <f>G109</f>
        <v>0</v>
      </c>
    </row>
    <row r="116" spans="2:7" s="67" customFormat="1" ht="13.4" customHeight="1" x14ac:dyDescent="0.25">
      <c r="B116" s="158"/>
      <c r="C116" s="222"/>
      <c r="D116" s="158"/>
      <c r="E116" s="42"/>
      <c r="F116" s="381"/>
      <c r="G116" s="381"/>
    </row>
    <row r="117" spans="2:7" x14ac:dyDescent="0.25">
      <c r="B117" s="158"/>
      <c r="C117" s="41"/>
      <c r="D117" s="158"/>
      <c r="E117" s="42"/>
      <c r="F117" s="381"/>
      <c r="G117" s="381"/>
    </row>
    <row r="118" spans="2:7" x14ac:dyDescent="0.25">
      <c r="B118" s="158"/>
      <c r="C118" s="41"/>
      <c r="D118" s="158"/>
      <c r="E118" s="42"/>
      <c r="F118" s="381"/>
      <c r="G118" s="381"/>
    </row>
    <row r="119" spans="2:7" x14ac:dyDescent="0.25">
      <c r="B119" s="298"/>
      <c r="C119" s="756"/>
      <c r="D119" s="298"/>
      <c r="E119" s="389"/>
      <c r="F119" s="390"/>
      <c r="G119" s="390"/>
    </row>
    <row r="120" spans="2:7" x14ac:dyDescent="0.25">
      <c r="B120" s="974" t="s">
        <v>177</v>
      </c>
      <c r="C120" s="975"/>
      <c r="D120" s="975"/>
      <c r="E120" s="975"/>
      <c r="F120" s="975"/>
      <c r="G120" s="780">
        <f>SUM(G111:G119)</f>
        <v>0</v>
      </c>
    </row>
  </sheetData>
  <mergeCells count="2">
    <mergeCell ref="B1:G1"/>
    <mergeCell ref="B120:F120"/>
  </mergeCells>
  <pageMargins left="0.74803149606299202" right="0.49803149600000002" top="0.98425196850393704" bottom="0.98425196850393704" header="0.511811023622047" footer="0.511811023622047"/>
  <pageSetup paperSize="9" scale="74" fitToHeight="3" orientation="portrait" horizontalDpi="300" verticalDpi="300" r:id="rId1"/>
  <headerFooter alignWithMargins="0">
    <oddFooter>&amp;LBill No. &amp;A&amp;R&amp;A/&amp;P</oddFooter>
  </headerFooter>
  <rowBreaks count="3" manualBreakCount="3">
    <brk id="35" max="6" man="1"/>
    <brk id="58" max="6" man="1"/>
    <brk id="109" max="6"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45B38-BCC3-4D10-BEDC-9D05468D2D4F}">
  <sheetPr>
    <tabColor theme="3"/>
  </sheetPr>
  <dimension ref="A1:H29"/>
  <sheetViews>
    <sheetView showGridLines="0" topLeftCell="A10" zoomScaleNormal="100" zoomScaleSheetLayoutView="100" workbookViewId="0">
      <selection activeCell="F15" sqref="F15"/>
    </sheetView>
  </sheetViews>
  <sheetFormatPr defaultColWidth="9.26953125" defaultRowHeight="14" x14ac:dyDescent="0.25"/>
  <cols>
    <col min="1" max="1" width="4.81640625" style="12" customWidth="1"/>
    <col min="2" max="2" width="16.7265625" style="12" customWidth="1"/>
    <col min="3" max="3" width="52.54296875" style="12" customWidth="1"/>
    <col min="4" max="4" width="8.1796875" style="12" customWidth="1"/>
    <col min="5" max="5" width="13.54296875" style="12" customWidth="1"/>
    <col min="6" max="6" width="12.7265625" style="12" customWidth="1"/>
    <col min="7" max="7" width="15.26953125" style="12" customWidth="1"/>
    <col min="8" max="16384" width="9.26953125" style="12"/>
  </cols>
  <sheetData>
    <row r="1" spans="1:7" ht="20.149999999999999" customHeight="1" x14ac:dyDescent="0.25">
      <c r="B1" s="969" t="s">
        <v>0</v>
      </c>
      <c r="C1" s="969"/>
      <c r="D1" s="969"/>
      <c r="E1" s="969"/>
      <c r="F1" s="969"/>
      <c r="G1" s="969"/>
    </row>
    <row r="2" spans="1:7" s="210" customFormat="1" ht="20.149999999999999" customHeight="1" x14ac:dyDescent="0.25">
      <c r="B2" s="1" t="s">
        <v>1</v>
      </c>
      <c r="C2" s="2"/>
      <c r="D2" s="3"/>
      <c r="E2" s="3"/>
      <c r="F2" s="4"/>
      <c r="G2" s="4"/>
    </row>
    <row r="3" spans="1:7" ht="20.149999999999999" customHeight="1" x14ac:dyDescent="0.25">
      <c r="A3" s="210"/>
      <c r="B3" s="413" t="s">
        <v>42</v>
      </c>
      <c r="C3" s="414" t="s">
        <v>34</v>
      </c>
      <c r="D3" s="414"/>
      <c r="E3" s="414"/>
      <c r="F3" s="414"/>
      <c r="G3" s="4"/>
    </row>
    <row r="4" spans="1:7" ht="20.149999999999999" customHeight="1" x14ac:dyDescent="0.25">
      <c r="A4" s="210"/>
      <c r="B4" s="413" t="s">
        <v>745</v>
      </c>
      <c r="C4" s="414" t="s">
        <v>35</v>
      </c>
      <c r="D4" s="414"/>
      <c r="E4" s="414"/>
      <c r="F4" s="414"/>
      <c r="G4" s="4"/>
    </row>
    <row r="5" spans="1:7" ht="13.4" customHeight="1" x14ac:dyDescent="0.25">
      <c r="A5" s="210"/>
      <c r="B5" s="395" t="s">
        <v>50</v>
      </c>
      <c r="C5" s="395" t="s">
        <v>51</v>
      </c>
      <c r="D5" s="395" t="s">
        <v>52</v>
      </c>
      <c r="E5" s="396" t="s">
        <v>53</v>
      </c>
      <c r="F5" s="397" t="s">
        <v>54</v>
      </c>
      <c r="G5" s="397" t="s">
        <v>55</v>
      </c>
    </row>
    <row r="6" spans="1:7" s="210" customFormat="1" x14ac:dyDescent="0.25">
      <c r="B6" s="398"/>
      <c r="C6" s="399"/>
      <c r="D6" s="398"/>
      <c r="E6" s="400"/>
      <c r="F6" s="401" t="s">
        <v>56</v>
      </c>
      <c r="G6" s="401" t="s">
        <v>56</v>
      </c>
    </row>
    <row r="7" spans="1:7" s="210" customFormat="1" x14ac:dyDescent="0.25">
      <c r="B7" s="402"/>
      <c r="C7" s="403"/>
      <c r="D7" s="402"/>
      <c r="E7" s="404"/>
      <c r="F7" s="405"/>
      <c r="G7" s="405"/>
    </row>
    <row r="8" spans="1:7" ht="12.75" customHeight="1" x14ac:dyDescent="0.25">
      <c r="B8" s="402"/>
      <c r="C8" s="403"/>
      <c r="D8" s="402"/>
      <c r="E8" s="404"/>
      <c r="F8" s="405"/>
      <c r="G8" s="405"/>
    </row>
    <row r="9" spans="1:7" x14ac:dyDescent="0.25">
      <c r="B9" s="402"/>
      <c r="C9" s="403" t="s">
        <v>746</v>
      </c>
      <c r="D9" s="402"/>
      <c r="E9" s="404"/>
      <c r="F9" s="405"/>
      <c r="G9" s="405"/>
    </row>
    <row r="10" spans="1:7" ht="129" customHeight="1" x14ac:dyDescent="0.25">
      <c r="B10" s="781"/>
      <c r="C10" s="316" t="s">
        <v>747</v>
      </c>
      <c r="D10" s="316"/>
      <c r="E10" s="316"/>
      <c r="F10" s="316"/>
      <c r="G10" s="316"/>
    </row>
    <row r="11" spans="1:7" ht="13.5" customHeight="1" x14ac:dyDescent="0.25">
      <c r="B11" s="402"/>
      <c r="C11" s="316"/>
      <c r="D11" s="316"/>
      <c r="E11" s="316"/>
      <c r="F11" s="316"/>
      <c r="G11" s="316"/>
    </row>
    <row r="12" spans="1:7" ht="15.75" customHeight="1" x14ac:dyDescent="0.25">
      <c r="B12" s="406" t="s">
        <v>748</v>
      </c>
      <c r="C12" s="316" t="s">
        <v>749</v>
      </c>
      <c r="D12" s="52" t="s">
        <v>88</v>
      </c>
      <c r="E12" s="407">
        <v>15</v>
      </c>
      <c r="F12" s="408"/>
      <c r="G12" s="408" t="s">
        <v>61</v>
      </c>
    </row>
    <row r="13" spans="1:7" x14ac:dyDescent="0.25">
      <c r="B13" s="402"/>
      <c r="C13" s="403"/>
      <c r="D13" s="402"/>
      <c r="E13" s="404"/>
      <c r="F13" s="405"/>
      <c r="G13" s="405"/>
    </row>
    <row r="14" spans="1:7" ht="15" customHeight="1" x14ac:dyDescent="0.25">
      <c r="B14" s="52"/>
      <c r="C14" s="403" t="s">
        <v>750</v>
      </c>
      <c r="D14" s="52"/>
      <c r="E14" s="52"/>
      <c r="F14" s="362"/>
      <c r="G14" s="362"/>
    </row>
    <row r="15" spans="1:7" ht="65.25" customHeight="1" x14ac:dyDescent="0.25">
      <c r="B15" s="406" t="s">
        <v>751</v>
      </c>
      <c r="C15" s="409" t="s">
        <v>752</v>
      </c>
      <c r="D15" s="52" t="s">
        <v>88</v>
      </c>
      <c r="E15" s="52">
        <v>0</v>
      </c>
      <c r="F15" s="362"/>
      <c r="G15" s="408" t="s">
        <v>61</v>
      </c>
    </row>
    <row r="16" spans="1:7" ht="18" customHeight="1" x14ac:dyDescent="0.25">
      <c r="B16" s="52"/>
      <c r="C16" s="403"/>
      <c r="D16" s="52"/>
      <c r="E16" s="52"/>
      <c r="F16" s="362"/>
      <c r="G16" s="362"/>
    </row>
    <row r="17" spans="2:8" ht="15" customHeight="1" x14ac:dyDescent="0.25">
      <c r="B17" s="52"/>
      <c r="C17" s="410" t="s">
        <v>753</v>
      </c>
      <c r="D17" s="52"/>
      <c r="E17" s="348"/>
      <c r="F17" s="300"/>
      <c r="G17" s="300"/>
    </row>
    <row r="18" spans="2:8" x14ac:dyDescent="0.25">
      <c r="B18" s="52"/>
      <c r="C18" s="411" t="s">
        <v>754</v>
      </c>
      <c r="D18" s="52"/>
      <c r="E18" s="348"/>
      <c r="F18" s="300"/>
      <c r="G18" s="300"/>
    </row>
    <row r="19" spans="2:8" ht="14.25" customHeight="1" x14ac:dyDescent="0.25">
      <c r="B19" s="976" t="s">
        <v>177</v>
      </c>
      <c r="C19" s="976"/>
      <c r="D19" s="976"/>
      <c r="E19" s="976"/>
      <c r="F19" s="976"/>
      <c r="G19" s="412">
        <f>SUM(G11:G18)</f>
        <v>0</v>
      </c>
      <c r="H19" s="67"/>
    </row>
    <row r="20" spans="2:8" x14ac:dyDescent="0.25">
      <c r="B20" s="130"/>
    </row>
    <row r="21" spans="2:8" ht="52.5" customHeight="1" x14ac:dyDescent="0.25">
      <c r="B21" s="130"/>
    </row>
    <row r="22" spans="2:8" x14ac:dyDescent="0.25">
      <c r="B22" s="130"/>
    </row>
    <row r="23" spans="2:8" ht="17.25" customHeight="1" x14ac:dyDescent="0.25">
      <c r="B23" s="130"/>
    </row>
    <row r="24" spans="2:8" ht="14.25" customHeight="1" x14ac:dyDescent="0.25">
      <c r="B24" s="130"/>
    </row>
    <row r="25" spans="2:8" x14ac:dyDescent="0.25">
      <c r="B25" s="130"/>
    </row>
    <row r="26" spans="2:8" x14ac:dyDescent="0.25">
      <c r="B26" s="130"/>
    </row>
    <row r="27" spans="2:8" x14ac:dyDescent="0.25">
      <c r="B27" s="130"/>
    </row>
    <row r="28" spans="2:8" x14ac:dyDescent="0.25">
      <c r="B28" s="130"/>
    </row>
    <row r="29" spans="2:8" x14ac:dyDescent="0.25">
      <c r="B29" s="130"/>
    </row>
  </sheetData>
  <mergeCells count="2">
    <mergeCell ref="B1:G1"/>
    <mergeCell ref="B19:F19"/>
  </mergeCells>
  <pageMargins left="0.74803149606299202" right="0.49803149600000002" top="0.98425196850393704" bottom="0.98425196850393704" header="0.511811023622047" footer="0.511811023622047"/>
  <pageSetup paperSize="9" scale="73" fitToHeight="3" orientation="portrait" horizontalDpi="300" verticalDpi="300" r:id="rId1"/>
  <headerFooter alignWithMargins="0">
    <oddFooter>&amp;LBill No. &amp;A&amp;R&amp;A/&amp;P</oddFooter>
  </headerFooter>
  <colBreaks count="1" manualBreakCount="1">
    <brk id="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49715-FC57-4BDF-9C22-24391365AE82}">
  <sheetPr>
    <tabColor theme="3"/>
  </sheetPr>
  <dimension ref="B1:IV211"/>
  <sheetViews>
    <sheetView showGridLines="0" view="pageBreakPreview" topLeftCell="A204" zoomScaleNormal="70" zoomScaleSheetLayoutView="100" workbookViewId="0">
      <selection activeCell="C181" sqref="C181"/>
    </sheetView>
  </sheetViews>
  <sheetFormatPr defaultColWidth="8.54296875" defaultRowHeight="14" x14ac:dyDescent="0.25"/>
  <cols>
    <col min="1" max="1" width="7.1796875" style="274" customWidth="1"/>
    <col min="2" max="2" width="18.26953125" style="302" customWidth="1"/>
    <col min="3" max="3" width="57.54296875" style="274" customWidth="1"/>
    <col min="4" max="4" width="8.54296875" style="274" customWidth="1"/>
    <col min="5" max="5" width="12.54296875" style="274" customWidth="1"/>
    <col min="6" max="6" width="18.54296875" style="466" customWidth="1"/>
    <col min="7" max="7" width="18.453125" style="466" customWidth="1"/>
    <col min="8" max="8" width="8.54296875" style="274"/>
    <col min="9" max="9" width="12" style="274" bestFit="1" customWidth="1"/>
    <col min="10" max="10" width="12.453125" style="274" bestFit="1" customWidth="1"/>
    <col min="11" max="16384" width="8.54296875" style="274"/>
  </cols>
  <sheetData>
    <row r="1" spans="2:8" s="12" customFormat="1" ht="20.25" customHeight="1" x14ac:dyDescent="0.25">
      <c r="B1" s="969" t="s">
        <v>0</v>
      </c>
      <c r="C1" s="969"/>
      <c r="D1" s="969"/>
      <c r="E1" s="969"/>
      <c r="F1" s="969"/>
      <c r="G1" s="969"/>
      <c r="H1" s="130"/>
    </row>
    <row r="2" spans="2:8" s="12" customFormat="1" ht="20.25" customHeight="1" x14ac:dyDescent="0.25">
      <c r="B2" s="1" t="s">
        <v>1</v>
      </c>
      <c r="C2" s="2"/>
      <c r="D2" s="3"/>
      <c r="E2" s="3"/>
      <c r="F2" s="822"/>
      <c r="G2" s="822"/>
      <c r="H2" s="130"/>
    </row>
    <row r="3" spans="2:8" s="12" customFormat="1" ht="20.25" customHeight="1" x14ac:dyDescent="0.25">
      <c r="B3" s="414" t="s">
        <v>42</v>
      </c>
      <c r="C3" s="67" t="s">
        <v>36</v>
      </c>
      <c r="D3" s="198"/>
      <c r="E3" s="198"/>
      <c r="F3" s="354"/>
      <c r="G3" s="354"/>
      <c r="H3" s="130"/>
    </row>
    <row r="4" spans="2:8" s="12" customFormat="1" ht="20.25" customHeight="1" x14ac:dyDescent="0.25">
      <c r="B4" s="414" t="s">
        <v>49</v>
      </c>
      <c r="C4" s="67" t="s">
        <v>37</v>
      </c>
      <c r="D4" s="235"/>
      <c r="E4" s="923"/>
      <c r="F4" s="418"/>
      <c r="G4" s="418"/>
    </row>
    <row r="5" spans="2:8" x14ac:dyDescent="0.25">
      <c r="B5" s="924"/>
      <c r="C5" s="925"/>
      <c r="D5" s="926"/>
      <c r="E5" s="924"/>
      <c r="F5" s="419"/>
      <c r="G5" s="419"/>
    </row>
    <row r="6" spans="2:8" s="242" customFormat="1" x14ac:dyDescent="0.3">
      <c r="B6" s="283" t="s">
        <v>50</v>
      </c>
      <c r="C6" s="283" t="s">
        <v>51</v>
      </c>
      <c r="D6" s="283" t="s">
        <v>52</v>
      </c>
      <c r="E6" s="284" t="s">
        <v>53</v>
      </c>
      <c r="F6" s="905" t="s">
        <v>54</v>
      </c>
      <c r="G6" s="905" t="s">
        <v>55</v>
      </c>
      <c r="H6" s="906"/>
    </row>
    <row r="7" spans="2:8" s="242" customFormat="1" x14ac:dyDescent="0.3">
      <c r="B7" s="304"/>
      <c r="C7" s="907"/>
      <c r="D7" s="304"/>
      <c r="E7" s="305"/>
      <c r="F7" s="908" t="s">
        <v>56</v>
      </c>
      <c r="G7" s="908" t="s">
        <v>56</v>
      </c>
      <c r="H7" s="906"/>
    </row>
    <row r="8" spans="2:8" x14ac:dyDescent="0.25">
      <c r="B8" s="420"/>
      <c r="C8" s="421"/>
      <c r="D8" s="422"/>
      <c r="E8" s="420"/>
      <c r="F8" s="423"/>
      <c r="G8" s="423"/>
    </row>
    <row r="9" spans="2:8" x14ac:dyDescent="0.25">
      <c r="B9" s="31"/>
      <c r="C9" s="27" t="s">
        <v>755</v>
      </c>
      <c r="D9" s="424"/>
      <c r="E9" s="424"/>
      <c r="F9" s="425"/>
      <c r="G9" s="425"/>
    </row>
    <row r="10" spans="2:8" x14ac:dyDescent="0.25">
      <c r="B10" s="31"/>
      <c r="C10" s="426"/>
      <c r="D10" s="424"/>
      <c r="E10" s="424"/>
      <c r="F10" s="425"/>
      <c r="G10" s="425"/>
    </row>
    <row r="11" spans="2:8" ht="28" x14ac:dyDescent="0.25">
      <c r="B11" s="31"/>
      <c r="C11" s="427" t="s">
        <v>756</v>
      </c>
      <c r="D11" s="424"/>
      <c r="E11" s="424"/>
      <c r="F11" s="425"/>
      <c r="G11" s="425"/>
    </row>
    <row r="12" spans="2:8" x14ac:dyDescent="0.25">
      <c r="B12" s="31"/>
      <c r="C12" s="426"/>
      <c r="D12" s="424"/>
      <c r="E12" s="424"/>
      <c r="F12" s="425"/>
      <c r="G12" s="425"/>
    </row>
    <row r="13" spans="2:8" x14ac:dyDescent="0.25">
      <c r="B13" s="428" t="s">
        <v>757</v>
      </c>
      <c r="C13" s="415" t="s">
        <v>758</v>
      </c>
      <c r="D13" s="429"/>
      <c r="E13" s="291"/>
      <c r="F13" s="461"/>
      <c r="G13" s="425"/>
    </row>
    <row r="14" spans="2:8" ht="15.65" customHeight="1" x14ac:dyDescent="0.25">
      <c r="B14" s="416"/>
      <c r="C14" s="415"/>
      <c r="D14" s="429"/>
      <c r="E14" s="291"/>
      <c r="F14" s="461"/>
      <c r="G14" s="425"/>
    </row>
    <row r="15" spans="2:8" ht="93" x14ac:dyDescent="0.3">
      <c r="B15" s="416" t="s">
        <v>759</v>
      </c>
      <c r="C15" s="954" t="s">
        <v>760</v>
      </c>
      <c r="D15" s="448" t="s">
        <v>761</v>
      </c>
      <c r="E15" s="291">
        <v>1</v>
      </c>
      <c r="F15" s="221"/>
      <c r="G15" s="221">
        <f>E15*F15</f>
        <v>0</v>
      </c>
      <c r="H15" s="430"/>
    </row>
    <row r="16" spans="2:8" s="198" customFormat="1" x14ac:dyDescent="0.25">
      <c r="B16" s="158"/>
      <c r="C16" s="224"/>
      <c r="D16" s="158"/>
      <c r="E16" s="388"/>
      <c r="F16" s="221"/>
      <c r="G16" s="221"/>
      <c r="H16" s="160"/>
    </row>
    <row r="17" spans="2:8" s="198" customFormat="1" ht="28" x14ac:dyDescent="0.25">
      <c r="B17" s="158" t="s">
        <v>762</v>
      </c>
      <c r="C17" s="41" t="s">
        <v>763</v>
      </c>
      <c r="D17" s="158" t="s">
        <v>88</v>
      </c>
      <c r="E17" s="388">
        <v>1</v>
      </c>
      <c r="F17" s="221"/>
      <c r="G17" s="221"/>
      <c r="H17" s="160"/>
    </row>
    <row r="18" spans="2:8" s="198" customFormat="1" x14ac:dyDescent="0.25">
      <c r="B18" s="158"/>
      <c r="C18" s="41"/>
      <c r="D18" s="158"/>
      <c r="E18" s="388"/>
      <c r="F18" s="221"/>
      <c r="G18" s="221"/>
      <c r="H18" s="160"/>
    </row>
    <row r="19" spans="2:8" s="198" customFormat="1" ht="28" x14ac:dyDescent="0.25">
      <c r="B19" s="158" t="s">
        <v>764</v>
      </c>
      <c r="C19" s="41" t="s">
        <v>765</v>
      </c>
      <c r="D19" s="158" t="s">
        <v>88</v>
      </c>
      <c r="E19" s="388">
        <v>1</v>
      </c>
      <c r="F19" s="221"/>
      <c r="G19" s="221"/>
      <c r="H19" s="160"/>
    </row>
    <row r="20" spans="2:8" s="198" customFormat="1" x14ac:dyDescent="0.25">
      <c r="B20" s="158"/>
      <c r="C20" s="41"/>
      <c r="D20" s="158"/>
      <c r="E20" s="388"/>
      <c r="F20" s="221"/>
      <c r="G20" s="221"/>
      <c r="H20" s="160"/>
    </row>
    <row r="21" spans="2:8" s="198" customFormat="1" ht="56" x14ac:dyDescent="0.25">
      <c r="B21" s="158" t="s">
        <v>766</v>
      </c>
      <c r="C21" s="41" t="s">
        <v>767</v>
      </c>
      <c r="D21" s="158" t="s">
        <v>88</v>
      </c>
      <c r="E21" s="388">
        <v>1</v>
      </c>
      <c r="F21" s="221"/>
      <c r="G21" s="221"/>
      <c r="H21" s="160"/>
    </row>
    <row r="22" spans="2:8" s="198" customFormat="1" x14ac:dyDescent="0.25">
      <c r="B22" s="158"/>
      <c r="C22" s="41"/>
      <c r="D22" s="158"/>
      <c r="E22" s="388"/>
      <c r="F22" s="221"/>
      <c r="G22" s="221"/>
      <c r="H22" s="160"/>
    </row>
    <row r="23" spans="2:8" s="198" customFormat="1" ht="42" x14ac:dyDescent="0.25">
      <c r="B23" s="158" t="s">
        <v>768</v>
      </c>
      <c r="C23" s="41" t="s">
        <v>769</v>
      </c>
      <c r="D23" s="158" t="s">
        <v>88</v>
      </c>
      <c r="E23" s="388">
        <v>0</v>
      </c>
      <c r="F23" s="221"/>
      <c r="G23" s="221" t="s">
        <v>61</v>
      </c>
      <c r="H23" s="160"/>
    </row>
    <row r="24" spans="2:8" s="198" customFormat="1" x14ac:dyDescent="0.25">
      <c r="B24" s="158"/>
      <c r="C24" s="41"/>
      <c r="D24" s="158"/>
      <c r="E24" s="388"/>
      <c r="F24" s="221"/>
      <c r="G24" s="221"/>
      <c r="H24" s="160"/>
    </row>
    <row r="25" spans="2:8" s="198" customFormat="1" ht="70" x14ac:dyDescent="0.25">
      <c r="B25" s="158" t="s">
        <v>770</v>
      </c>
      <c r="C25" s="41" t="s">
        <v>771</v>
      </c>
      <c r="D25" s="158" t="s">
        <v>60</v>
      </c>
      <c r="E25" s="388">
        <v>1</v>
      </c>
      <c r="F25" s="221"/>
      <c r="G25" s="221"/>
      <c r="H25" s="160"/>
    </row>
    <row r="26" spans="2:8" s="198" customFormat="1" ht="56" x14ac:dyDescent="0.25">
      <c r="B26" s="158" t="s">
        <v>772</v>
      </c>
      <c r="C26" s="41" t="s">
        <v>773</v>
      </c>
      <c r="D26" s="158" t="s">
        <v>88</v>
      </c>
      <c r="E26" s="388">
        <v>1</v>
      </c>
      <c r="F26" s="221"/>
      <c r="G26" s="221"/>
      <c r="H26" s="160"/>
    </row>
    <row r="27" spans="2:8" s="198" customFormat="1" x14ac:dyDescent="0.25">
      <c r="B27" s="158"/>
      <c r="C27" s="41"/>
      <c r="D27" s="158"/>
      <c r="E27" s="388"/>
      <c r="F27" s="221"/>
      <c r="G27" s="221"/>
      <c r="H27" s="160"/>
    </row>
    <row r="28" spans="2:8" s="198" customFormat="1" x14ac:dyDescent="0.25">
      <c r="B28" s="158" t="s">
        <v>774</v>
      </c>
      <c r="C28" s="41" t="s">
        <v>775</v>
      </c>
      <c r="D28" s="158" t="s">
        <v>346</v>
      </c>
      <c r="E28" s="388">
        <v>0</v>
      </c>
      <c r="F28" s="221"/>
      <c r="G28" s="221" t="s">
        <v>61</v>
      </c>
      <c r="H28" s="160"/>
    </row>
    <row r="29" spans="2:8" s="198" customFormat="1" x14ac:dyDescent="0.25">
      <c r="B29" s="158"/>
      <c r="C29" s="41"/>
      <c r="D29" s="158"/>
      <c r="E29" s="388"/>
      <c r="F29" s="221"/>
      <c r="G29" s="221"/>
      <c r="H29" s="160"/>
    </row>
    <row r="30" spans="2:8" s="198" customFormat="1" ht="28" x14ac:dyDescent="0.25">
      <c r="B30" s="158" t="s">
        <v>776</v>
      </c>
      <c r="C30" s="41" t="s">
        <v>777</v>
      </c>
      <c r="D30" s="158" t="s">
        <v>778</v>
      </c>
      <c r="E30" s="388">
        <v>1</v>
      </c>
      <c r="F30" s="221"/>
      <c r="G30" s="221" t="s">
        <v>61</v>
      </c>
      <c r="H30" s="160"/>
    </row>
    <row r="31" spans="2:8" s="198" customFormat="1" x14ac:dyDescent="0.25">
      <c r="B31" s="158"/>
      <c r="C31" s="41"/>
      <c r="D31" s="158"/>
      <c r="E31" s="388"/>
      <c r="F31" s="221"/>
      <c r="G31" s="221"/>
      <c r="H31" s="160"/>
    </row>
    <row r="32" spans="2:8" s="198" customFormat="1" x14ac:dyDescent="0.25">
      <c r="B32" s="428" t="s">
        <v>776</v>
      </c>
      <c r="C32" s="415" t="s">
        <v>779</v>
      </c>
      <c r="D32" s="448"/>
      <c r="E32" s="291"/>
      <c r="F32" s="464"/>
      <c r="G32" s="271">
        <f>E32*F32</f>
        <v>0</v>
      </c>
      <c r="H32" s="160"/>
    </row>
    <row r="33" spans="2:8" s="198" customFormat="1" ht="119.65" customHeight="1" x14ac:dyDescent="0.25">
      <c r="B33" s="416"/>
      <c r="C33" s="417" t="s">
        <v>780</v>
      </c>
      <c r="D33" s="448" t="s">
        <v>781</v>
      </c>
      <c r="E33" s="810">
        <v>20000</v>
      </c>
      <c r="F33" s="464"/>
      <c r="G33" s="271" t="s">
        <v>61</v>
      </c>
      <c r="H33" s="160"/>
    </row>
    <row r="34" spans="2:8" s="198" customFormat="1" x14ac:dyDescent="0.25">
      <c r="B34" s="416"/>
      <c r="C34" s="417"/>
      <c r="D34" s="448"/>
      <c r="E34" s="291"/>
      <c r="F34" s="464"/>
      <c r="G34" s="271">
        <f>E34*F34</f>
        <v>0</v>
      </c>
      <c r="H34" s="160"/>
    </row>
    <row r="35" spans="2:8" s="198" customFormat="1" ht="140" x14ac:dyDescent="0.25">
      <c r="B35" s="428" t="s">
        <v>782</v>
      </c>
      <c r="C35" s="417" t="s">
        <v>783</v>
      </c>
      <c r="D35" s="448" t="s">
        <v>447</v>
      </c>
      <c r="E35" s="291">
        <v>1</v>
      </c>
      <c r="F35" s="464"/>
      <c r="G35" s="271" t="s">
        <v>61</v>
      </c>
      <c r="H35" s="160"/>
    </row>
    <row r="36" spans="2:8" ht="10.5" customHeight="1" x14ac:dyDescent="0.25">
      <c r="B36" s="143"/>
      <c r="C36" s="144"/>
      <c r="D36" s="145"/>
      <c r="E36" s="146"/>
      <c r="F36" s="436" t="s">
        <v>92</v>
      </c>
      <c r="G36" s="437">
        <f>SUM(G11:G35)</f>
        <v>0</v>
      </c>
    </row>
    <row r="37" spans="2:8" x14ac:dyDescent="0.25">
      <c r="B37" s="428" t="s">
        <v>784</v>
      </c>
      <c r="C37" s="219" t="s">
        <v>785</v>
      </c>
      <c r="D37" s="158"/>
      <c r="E37" s="388"/>
      <c r="F37" s="221"/>
      <c r="G37" s="221"/>
    </row>
    <row r="38" spans="2:8" ht="115.15" customHeight="1" x14ac:dyDescent="0.25">
      <c r="B38" s="31" t="s">
        <v>786</v>
      </c>
      <c r="C38" s="955" t="s">
        <v>787</v>
      </c>
      <c r="D38" s="424" t="s">
        <v>88</v>
      </c>
      <c r="E38" s="424">
        <v>1</v>
      </c>
      <c r="F38" s="425"/>
      <c r="G38" s="271">
        <f>E38*F38</f>
        <v>0</v>
      </c>
    </row>
    <row r="39" spans="2:8" s="785" customFormat="1" ht="124.9" customHeight="1" x14ac:dyDescent="0.25">
      <c r="B39" s="31" t="s">
        <v>788</v>
      </c>
      <c r="C39" s="431" t="s">
        <v>789</v>
      </c>
      <c r="D39" s="424" t="s">
        <v>88</v>
      </c>
      <c r="E39" s="424">
        <v>0</v>
      </c>
      <c r="F39" s="786"/>
      <c r="G39" s="787">
        <f>E39*F39</f>
        <v>0</v>
      </c>
    </row>
    <row r="40" spans="2:8" x14ac:dyDescent="0.25">
      <c r="B40" s="432"/>
      <c r="C40" s="433"/>
      <c r="D40" s="434"/>
      <c r="E40" s="435"/>
      <c r="F40" s="782">
        <v>0</v>
      </c>
      <c r="G40" s="782"/>
    </row>
    <row r="41" spans="2:8" ht="10.5" customHeight="1" x14ac:dyDescent="0.25">
      <c r="B41" s="143"/>
      <c r="C41" s="144"/>
      <c r="D41" s="145"/>
      <c r="E41" s="146"/>
      <c r="F41" s="436" t="s">
        <v>92</v>
      </c>
      <c r="G41" s="437">
        <f>SUM(G8:G40)</f>
        <v>0</v>
      </c>
    </row>
    <row r="42" spans="2:8" x14ac:dyDescent="0.25">
      <c r="B42" s="31"/>
      <c r="C42" s="27" t="s">
        <v>790</v>
      </c>
      <c r="D42" s="424"/>
      <c r="E42" s="424"/>
      <c r="F42" s="425"/>
      <c r="G42" s="425"/>
    </row>
    <row r="43" spans="2:8" ht="28" x14ac:dyDescent="0.25">
      <c r="B43" s="31"/>
      <c r="C43" s="427" t="s">
        <v>756</v>
      </c>
      <c r="D43" s="424"/>
      <c r="E43" s="424"/>
      <c r="F43" s="438"/>
      <c r="G43" s="439"/>
    </row>
    <row r="44" spans="2:8" x14ac:dyDescent="0.25">
      <c r="B44" s="31"/>
      <c r="C44" s="427"/>
      <c r="D44" s="424"/>
      <c r="E44" s="424"/>
      <c r="F44" s="438"/>
      <c r="G44" s="439"/>
    </row>
    <row r="45" spans="2:8" x14ac:dyDescent="0.25">
      <c r="B45" s="31"/>
      <c r="C45" s="441" t="s">
        <v>791</v>
      </c>
      <c r="D45" s="424"/>
      <c r="E45" s="424"/>
      <c r="F45" s="438"/>
      <c r="G45" s="439"/>
    </row>
    <row r="46" spans="2:8" x14ac:dyDescent="0.25">
      <c r="B46" s="31"/>
      <c r="C46" s="426"/>
      <c r="D46" s="424"/>
      <c r="E46" s="424"/>
      <c r="F46" s="438"/>
      <c r="G46" s="439"/>
    </row>
    <row r="47" spans="2:8" ht="16.5" customHeight="1" x14ac:dyDescent="0.25">
      <c r="B47" s="440" t="s">
        <v>792</v>
      </c>
      <c r="C47" s="441" t="s">
        <v>793</v>
      </c>
      <c r="D47" s="442"/>
      <c r="E47" s="443"/>
      <c r="F47" s="556"/>
      <c r="G47" s="460"/>
    </row>
    <row r="48" spans="2:8" ht="73" x14ac:dyDescent="0.25">
      <c r="B48" s="444" t="s">
        <v>794</v>
      </c>
      <c r="C48" s="445" t="s">
        <v>795</v>
      </c>
      <c r="D48" s="442" t="s">
        <v>796</v>
      </c>
      <c r="E48" s="443">
        <v>5</v>
      </c>
      <c r="F48" s="556"/>
      <c r="G48" s="460">
        <f>E48*F48</f>
        <v>0</v>
      </c>
    </row>
    <row r="49" spans="2:7" ht="9" customHeight="1" x14ac:dyDescent="0.25">
      <c r="B49" s="31"/>
      <c r="C49" s="426"/>
      <c r="D49" s="424"/>
      <c r="E49" s="424"/>
      <c r="F49" s="438"/>
      <c r="G49" s="439"/>
    </row>
    <row r="50" spans="2:7" ht="56.25" customHeight="1" x14ac:dyDescent="0.25">
      <c r="B50" s="444" t="s">
        <v>797</v>
      </c>
      <c r="C50" s="445" t="s">
        <v>798</v>
      </c>
      <c r="D50" s="442" t="s">
        <v>796</v>
      </c>
      <c r="E50" s="443">
        <v>3</v>
      </c>
      <c r="F50" s="556"/>
      <c r="G50" s="460">
        <f>E50*F50</f>
        <v>0</v>
      </c>
    </row>
    <row r="51" spans="2:7" ht="11.25" customHeight="1" x14ac:dyDescent="0.25">
      <c r="B51" s="444"/>
      <c r="C51" s="445"/>
      <c r="D51" s="442"/>
      <c r="E51" s="443"/>
      <c r="F51" s="556">
        <v>0</v>
      </c>
      <c r="G51" s="460"/>
    </row>
    <row r="52" spans="2:7" ht="67.150000000000006" customHeight="1" x14ac:dyDescent="0.25">
      <c r="B52" s="444" t="s">
        <v>799</v>
      </c>
      <c r="C52" s="445" t="s">
        <v>800</v>
      </c>
      <c r="D52" s="446" t="s">
        <v>761</v>
      </c>
      <c r="E52" s="443">
        <v>3</v>
      </c>
      <c r="F52" s="556"/>
      <c r="G52" s="460">
        <f>E52*F52</f>
        <v>0</v>
      </c>
    </row>
    <row r="53" spans="2:7" ht="13.5" hidden="1" customHeight="1" x14ac:dyDescent="0.25">
      <c r="B53" s="31"/>
      <c r="C53" s="426"/>
      <c r="D53" s="424"/>
      <c r="E53" s="424"/>
      <c r="F53" s="438"/>
      <c r="G53" s="439"/>
    </row>
    <row r="54" spans="2:7" ht="71.150000000000006" customHeight="1" x14ac:dyDescent="0.25">
      <c r="B54" s="444" t="s">
        <v>801</v>
      </c>
      <c r="C54" s="445" t="s">
        <v>802</v>
      </c>
      <c r="D54" s="442" t="s">
        <v>761</v>
      </c>
      <c r="E54" s="443">
        <v>3</v>
      </c>
      <c r="F54" s="556"/>
      <c r="G54" s="460">
        <f>E54*F54</f>
        <v>0</v>
      </c>
    </row>
    <row r="55" spans="2:7" ht="15.75" customHeight="1" x14ac:dyDescent="0.25">
      <c r="B55" s="444"/>
      <c r="C55" s="445"/>
      <c r="D55" s="442"/>
      <c r="E55" s="443"/>
      <c r="F55" s="556">
        <v>0</v>
      </c>
      <c r="G55" s="460"/>
    </row>
    <row r="56" spans="2:7" ht="56" x14ac:dyDescent="0.25">
      <c r="B56" s="444" t="s">
        <v>803</v>
      </c>
      <c r="C56" s="445" t="s">
        <v>804</v>
      </c>
      <c r="D56" s="442" t="s">
        <v>796</v>
      </c>
      <c r="E56" s="443">
        <v>1</v>
      </c>
      <c r="F56" s="556"/>
      <c r="G56" s="460">
        <f>E56*F56</f>
        <v>0</v>
      </c>
    </row>
    <row r="57" spans="2:7" ht="14.25" customHeight="1" x14ac:dyDescent="0.25">
      <c r="B57" s="444"/>
      <c r="C57" s="445"/>
      <c r="D57" s="442"/>
      <c r="E57" s="443"/>
      <c r="F57" s="556"/>
      <c r="G57" s="460"/>
    </row>
    <row r="58" spans="2:7" ht="28" x14ac:dyDescent="0.25">
      <c r="B58" s="444" t="s">
        <v>805</v>
      </c>
      <c r="C58" s="445" t="s">
        <v>806</v>
      </c>
      <c r="D58" s="442" t="s">
        <v>796</v>
      </c>
      <c r="E58" s="443">
        <v>3</v>
      </c>
      <c r="F58" s="556"/>
      <c r="G58" s="460">
        <f>E58*F58</f>
        <v>0</v>
      </c>
    </row>
    <row r="59" spans="2:7" ht="12" customHeight="1" x14ac:dyDescent="0.25">
      <c r="B59" s="444"/>
      <c r="C59" s="445"/>
      <c r="D59" s="442"/>
      <c r="E59" s="443"/>
      <c r="F59" s="556">
        <v>0</v>
      </c>
      <c r="G59" s="460"/>
    </row>
    <row r="60" spans="2:7" ht="28" x14ac:dyDescent="0.25">
      <c r="B60" s="444" t="s">
        <v>807</v>
      </c>
      <c r="C60" s="445" t="s">
        <v>808</v>
      </c>
      <c r="D60" s="442" t="s">
        <v>796</v>
      </c>
      <c r="E60" s="443">
        <v>3</v>
      </c>
      <c r="F60" s="556"/>
      <c r="G60" s="460">
        <f>E60*F60</f>
        <v>0</v>
      </c>
    </row>
    <row r="61" spans="2:7" x14ac:dyDescent="0.25">
      <c r="B61" s="444"/>
      <c r="C61" s="445"/>
      <c r="D61" s="442"/>
      <c r="E61" s="443"/>
      <c r="F61" s="556">
        <v>0</v>
      </c>
      <c r="G61" s="460">
        <f>E61*F61</f>
        <v>0</v>
      </c>
    </row>
    <row r="62" spans="2:7" ht="69" customHeight="1" x14ac:dyDescent="0.25">
      <c r="B62" s="444" t="s">
        <v>809</v>
      </c>
      <c r="C62" s="445" t="s">
        <v>810</v>
      </c>
      <c r="D62" s="442" t="s">
        <v>811</v>
      </c>
      <c r="E62" s="443">
        <v>1</v>
      </c>
      <c r="F62" s="556"/>
      <c r="G62" s="460">
        <f>E62*F62</f>
        <v>0</v>
      </c>
    </row>
    <row r="63" spans="2:7" x14ac:dyDescent="0.25">
      <c r="B63" s="444"/>
      <c r="C63" s="445"/>
      <c r="D63" s="442"/>
      <c r="E63" s="443"/>
      <c r="F63" s="556"/>
      <c r="G63" s="460">
        <f>E63*F63</f>
        <v>0</v>
      </c>
    </row>
    <row r="64" spans="2:7" ht="28" x14ac:dyDescent="0.25">
      <c r="B64" s="444" t="s">
        <v>812</v>
      </c>
      <c r="C64" s="445" t="s">
        <v>813</v>
      </c>
      <c r="D64" s="442" t="s">
        <v>811</v>
      </c>
      <c r="E64" s="443">
        <v>1</v>
      </c>
      <c r="F64" s="556"/>
      <c r="G64" s="460" t="s">
        <v>61</v>
      </c>
    </row>
    <row r="65" spans="2:7" x14ac:dyDescent="0.25">
      <c r="B65" s="444"/>
      <c r="C65" s="445"/>
      <c r="D65" s="442"/>
      <c r="E65" s="443"/>
      <c r="F65" s="556"/>
      <c r="G65" s="460">
        <f>E65*F65</f>
        <v>0</v>
      </c>
    </row>
    <row r="66" spans="2:7" ht="42" x14ac:dyDescent="0.25">
      <c r="B66" s="444" t="s">
        <v>814</v>
      </c>
      <c r="C66" s="445" t="s">
        <v>815</v>
      </c>
      <c r="D66" s="442" t="s">
        <v>447</v>
      </c>
      <c r="E66" s="443">
        <v>2</v>
      </c>
      <c r="F66" s="556"/>
      <c r="G66" s="460" t="s">
        <v>61</v>
      </c>
    </row>
    <row r="67" spans="2:7" x14ac:dyDescent="0.25">
      <c r="B67" s="788"/>
      <c r="C67" s="445"/>
      <c r="D67" s="442"/>
      <c r="E67" s="443"/>
      <c r="F67" s="556"/>
      <c r="G67" s="460"/>
    </row>
    <row r="68" spans="2:7" x14ac:dyDescent="0.25">
      <c r="B68" s="440" t="s">
        <v>816</v>
      </c>
      <c r="C68" s="447" t="s">
        <v>817</v>
      </c>
      <c r="D68" s="442"/>
      <c r="E68" s="443"/>
      <c r="F68" s="556">
        <v>0</v>
      </c>
      <c r="G68" s="460"/>
    </row>
    <row r="69" spans="2:7" ht="56" x14ac:dyDescent="0.25">
      <c r="B69" s="444" t="s">
        <v>818</v>
      </c>
      <c r="C69" s="445" t="s">
        <v>819</v>
      </c>
      <c r="D69" s="446" t="s">
        <v>820</v>
      </c>
      <c r="E69" s="443">
        <v>10</v>
      </c>
      <c r="F69" s="556"/>
      <c r="G69" s="460">
        <f>E69*F69</f>
        <v>0</v>
      </c>
    </row>
    <row r="70" spans="2:7" x14ac:dyDescent="0.25">
      <c r="B70" s="444"/>
      <c r="C70" s="445"/>
      <c r="D70" s="446"/>
      <c r="E70" s="443"/>
      <c r="F70" s="556">
        <v>0</v>
      </c>
      <c r="G70" s="460"/>
    </row>
    <row r="71" spans="2:7" ht="42.75" customHeight="1" x14ac:dyDescent="0.25">
      <c r="B71" s="444" t="s">
        <v>821</v>
      </c>
      <c r="C71" s="445" t="s">
        <v>822</v>
      </c>
      <c r="D71" s="446" t="s">
        <v>761</v>
      </c>
      <c r="E71" s="443">
        <v>6</v>
      </c>
      <c r="F71" s="556"/>
      <c r="G71" s="460">
        <f>E71*F71</f>
        <v>0</v>
      </c>
    </row>
    <row r="72" spans="2:7" x14ac:dyDescent="0.25">
      <c r="B72" s="444"/>
      <c r="C72" s="445"/>
      <c r="D72" s="446"/>
      <c r="E72" s="443"/>
      <c r="F72" s="556">
        <v>0</v>
      </c>
      <c r="G72" s="460"/>
    </row>
    <row r="73" spans="2:7" x14ac:dyDescent="0.25">
      <c r="B73" s="444" t="s">
        <v>823</v>
      </c>
      <c r="C73" s="445" t="s">
        <v>824</v>
      </c>
      <c r="D73" s="446" t="s">
        <v>761</v>
      </c>
      <c r="E73" s="443">
        <v>6</v>
      </c>
      <c r="F73" s="556"/>
      <c r="G73" s="460">
        <f>E73*F73</f>
        <v>0</v>
      </c>
    </row>
    <row r="74" spans="2:7" ht="6.75" customHeight="1" x14ac:dyDescent="0.25">
      <c r="B74" s="444"/>
      <c r="C74" s="445"/>
      <c r="D74" s="446"/>
      <c r="E74" s="443"/>
      <c r="F74" s="556">
        <v>0</v>
      </c>
      <c r="G74" s="460"/>
    </row>
    <row r="75" spans="2:7" ht="56" x14ac:dyDescent="0.25">
      <c r="B75" s="444" t="s">
        <v>825</v>
      </c>
      <c r="C75" s="445" t="s">
        <v>826</v>
      </c>
      <c r="D75" s="446" t="s">
        <v>761</v>
      </c>
      <c r="E75" s="443">
        <v>6</v>
      </c>
      <c r="F75" s="556"/>
      <c r="G75" s="460">
        <f>E75*F75</f>
        <v>0</v>
      </c>
    </row>
    <row r="76" spans="2:7" ht="8.25" customHeight="1" x14ac:dyDescent="0.25">
      <c r="B76" s="444"/>
      <c r="C76" s="445"/>
      <c r="D76" s="446"/>
      <c r="E76" s="443"/>
      <c r="F76" s="556"/>
      <c r="G76" s="460"/>
    </row>
    <row r="77" spans="2:7" ht="28" x14ac:dyDescent="0.25">
      <c r="B77" s="444" t="s">
        <v>827</v>
      </c>
      <c r="C77" s="445" t="s">
        <v>828</v>
      </c>
      <c r="D77" s="446" t="s">
        <v>820</v>
      </c>
      <c r="E77" s="443">
        <v>20</v>
      </c>
      <c r="F77" s="556"/>
      <c r="G77" s="460">
        <f>E77*F77</f>
        <v>0</v>
      </c>
    </row>
    <row r="78" spans="2:7" ht="13.5" customHeight="1" x14ac:dyDescent="0.25">
      <c r="B78" s="416"/>
      <c r="C78" s="417"/>
      <c r="D78" s="448"/>
      <c r="E78" s="291"/>
      <c r="F78" s="449"/>
      <c r="G78" s="449"/>
    </row>
    <row r="79" spans="2:7" ht="83.25" customHeight="1" x14ac:dyDescent="0.25">
      <c r="B79" s="416" t="s">
        <v>829</v>
      </c>
      <c r="C79" s="417" t="s">
        <v>830</v>
      </c>
      <c r="D79" s="448" t="s">
        <v>761</v>
      </c>
      <c r="E79" s="291">
        <v>1</v>
      </c>
      <c r="F79" s="449"/>
      <c r="G79" s="221" t="s">
        <v>61</v>
      </c>
    </row>
    <row r="80" spans="2:7" ht="12" customHeight="1" x14ac:dyDescent="0.25">
      <c r="B80" s="444"/>
      <c r="C80" s="445"/>
      <c r="D80" s="446"/>
      <c r="E80" s="443"/>
      <c r="F80" s="556"/>
      <c r="G80" s="460"/>
    </row>
    <row r="81" spans="2:7" ht="84" x14ac:dyDescent="0.25">
      <c r="B81" s="416" t="s">
        <v>831</v>
      </c>
      <c r="C81" s="417" t="s">
        <v>832</v>
      </c>
      <c r="D81" s="448" t="s">
        <v>761</v>
      </c>
      <c r="E81" s="291">
        <v>1</v>
      </c>
      <c r="F81" s="449"/>
      <c r="G81" s="221" t="s">
        <v>61</v>
      </c>
    </row>
    <row r="82" spans="2:7" x14ac:dyDescent="0.25">
      <c r="B82" s="416"/>
      <c r="C82" s="417"/>
      <c r="D82" s="448"/>
      <c r="E82" s="291"/>
      <c r="F82" s="449"/>
      <c r="G82" s="221"/>
    </row>
    <row r="83" spans="2:7" x14ac:dyDescent="0.25">
      <c r="B83" s="416"/>
      <c r="C83" s="417"/>
      <c r="D83" s="448"/>
      <c r="E83" s="291"/>
      <c r="F83" s="449"/>
      <c r="G83" s="221"/>
    </row>
    <row r="84" spans="2:7" ht="10.5" customHeight="1" x14ac:dyDescent="0.25">
      <c r="B84" s="143"/>
      <c r="C84" s="144"/>
      <c r="D84" s="145"/>
      <c r="E84" s="146"/>
      <c r="F84" s="436" t="s">
        <v>92</v>
      </c>
      <c r="G84" s="437">
        <f>SUM(G49:G81)</f>
        <v>0</v>
      </c>
    </row>
    <row r="85" spans="2:7" x14ac:dyDescent="0.25">
      <c r="B85" s="444"/>
      <c r="C85" s="445"/>
      <c r="D85" s="446"/>
      <c r="E85" s="443"/>
      <c r="F85" s="450">
        <v>0</v>
      </c>
      <c r="G85" s="451"/>
    </row>
    <row r="86" spans="2:7" s="301" customFormat="1" ht="28" x14ac:dyDescent="0.25">
      <c r="B86" s="416" t="s">
        <v>833</v>
      </c>
      <c r="C86" s="417" t="s">
        <v>834</v>
      </c>
      <c r="D86" s="448" t="s">
        <v>346</v>
      </c>
      <c r="E86" s="291">
        <v>100</v>
      </c>
      <c r="F86" s="461"/>
      <c r="G86" s="460">
        <f>E86*F86</f>
        <v>0</v>
      </c>
    </row>
    <row r="87" spans="2:7" s="301" customFormat="1" x14ac:dyDescent="0.25">
      <c r="B87" s="416"/>
      <c r="C87" s="417"/>
      <c r="D87" s="448"/>
      <c r="E87" s="291"/>
      <c r="F87" s="461"/>
      <c r="G87" s="460"/>
    </row>
    <row r="88" spans="2:7" s="301" customFormat="1" x14ac:dyDescent="0.25">
      <c r="B88" s="428" t="s">
        <v>835</v>
      </c>
      <c r="C88" s="415" t="s">
        <v>836</v>
      </c>
      <c r="D88" s="448"/>
      <c r="E88" s="291"/>
      <c r="F88" s="461"/>
      <c r="G88" s="460"/>
    </row>
    <row r="89" spans="2:7" s="301" customFormat="1" x14ac:dyDescent="0.25">
      <c r="B89" s="416"/>
      <c r="C89" s="417"/>
      <c r="D89" s="448"/>
      <c r="E89" s="291"/>
      <c r="F89" s="461"/>
      <c r="G89" s="460"/>
    </row>
    <row r="90" spans="2:7" s="301" customFormat="1" x14ac:dyDescent="0.25">
      <c r="B90" s="416" t="s">
        <v>837</v>
      </c>
      <c r="C90" s="417" t="s">
        <v>793</v>
      </c>
      <c r="D90" s="448"/>
      <c r="E90" s="291"/>
      <c r="F90" s="461"/>
      <c r="G90" s="460"/>
    </row>
    <row r="91" spans="2:7" s="301" customFormat="1" x14ac:dyDescent="0.25">
      <c r="B91" s="416"/>
      <c r="C91" s="417"/>
      <c r="D91" s="448"/>
      <c r="E91" s="291"/>
      <c r="F91" s="461"/>
      <c r="G91" s="460"/>
    </row>
    <row r="92" spans="2:7" s="301" customFormat="1" ht="70" x14ac:dyDescent="0.25">
      <c r="B92" s="416" t="s">
        <v>838</v>
      </c>
      <c r="C92" s="417" t="s">
        <v>839</v>
      </c>
      <c r="D92" s="448" t="s">
        <v>796</v>
      </c>
      <c r="E92" s="291">
        <v>4</v>
      </c>
      <c r="F92" s="461"/>
      <c r="G92" s="460">
        <f>E92*F92</f>
        <v>0</v>
      </c>
    </row>
    <row r="93" spans="2:7" s="301" customFormat="1" x14ac:dyDescent="0.25">
      <c r="B93" s="416"/>
      <c r="C93" s="417"/>
      <c r="D93" s="448"/>
      <c r="E93" s="291"/>
      <c r="F93" s="461"/>
      <c r="G93" s="460"/>
    </row>
    <row r="94" spans="2:7" s="301" customFormat="1" ht="56" x14ac:dyDescent="0.25">
      <c r="B94" s="416" t="s">
        <v>840</v>
      </c>
      <c r="C94" s="417" t="s">
        <v>841</v>
      </c>
      <c r="D94" s="448" t="s">
        <v>796</v>
      </c>
      <c r="E94" s="291">
        <v>2</v>
      </c>
      <c r="F94" s="461"/>
      <c r="G94" s="460">
        <f>E94*F94</f>
        <v>0</v>
      </c>
    </row>
    <row r="95" spans="2:7" s="301" customFormat="1" x14ac:dyDescent="0.25">
      <c r="B95" s="416"/>
      <c r="C95" s="417"/>
      <c r="D95" s="448"/>
      <c r="E95" s="291"/>
      <c r="F95" s="461"/>
      <c r="G95" s="460"/>
    </row>
    <row r="96" spans="2:7" s="301" customFormat="1" ht="56" x14ac:dyDescent="0.25">
      <c r="B96" s="416" t="s">
        <v>842</v>
      </c>
      <c r="C96" s="417" t="s">
        <v>800</v>
      </c>
      <c r="D96" s="448" t="s">
        <v>761</v>
      </c>
      <c r="E96" s="291">
        <v>3</v>
      </c>
      <c r="F96" s="461"/>
      <c r="G96" s="460">
        <f>E96*F96</f>
        <v>0</v>
      </c>
    </row>
    <row r="97" spans="2:7" s="785" customFormat="1" ht="13" x14ac:dyDescent="0.25">
      <c r="B97" s="794"/>
      <c r="C97" s="795"/>
      <c r="D97" s="796"/>
      <c r="E97" s="791"/>
      <c r="F97" s="792"/>
      <c r="G97" s="793"/>
    </row>
    <row r="98" spans="2:7" s="301" customFormat="1" ht="56" x14ac:dyDescent="0.25">
      <c r="B98" s="416" t="s">
        <v>843</v>
      </c>
      <c r="C98" s="417" t="s">
        <v>802</v>
      </c>
      <c r="D98" s="448" t="s">
        <v>761</v>
      </c>
      <c r="E98" s="291">
        <v>3</v>
      </c>
      <c r="F98" s="461"/>
      <c r="G98" s="460">
        <f>E98*F98</f>
        <v>0</v>
      </c>
    </row>
    <row r="99" spans="2:7" s="301" customFormat="1" x14ac:dyDescent="0.25">
      <c r="B99" s="416"/>
      <c r="C99" s="417"/>
      <c r="D99" s="448"/>
      <c r="E99" s="291"/>
      <c r="F99" s="461"/>
      <c r="G99" s="460"/>
    </row>
    <row r="100" spans="2:7" s="301" customFormat="1" ht="56" x14ac:dyDescent="0.25">
      <c r="B100" s="416" t="s">
        <v>844</v>
      </c>
      <c r="C100" s="417" t="s">
        <v>845</v>
      </c>
      <c r="D100" s="448" t="s">
        <v>796</v>
      </c>
      <c r="E100" s="291">
        <v>3</v>
      </c>
      <c r="F100" s="461"/>
      <c r="G100" s="460">
        <f>E100*F100</f>
        <v>0</v>
      </c>
    </row>
    <row r="101" spans="2:7" s="301" customFormat="1" x14ac:dyDescent="0.25">
      <c r="B101" s="416"/>
      <c r="C101" s="417"/>
      <c r="D101" s="448"/>
      <c r="E101" s="291"/>
      <c r="F101" s="461">
        <v>0</v>
      </c>
      <c r="G101" s="460"/>
    </row>
    <row r="102" spans="2:7" s="301" customFormat="1" ht="28" x14ac:dyDescent="0.25">
      <c r="B102" s="416" t="s">
        <v>846</v>
      </c>
      <c r="C102" s="417" t="s">
        <v>806</v>
      </c>
      <c r="D102" s="448" t="s">
        <v>796</v>
      </c>
      <c r="E102" s="291">
        <v>3</v>
      </c>
      <c r="F102" s="461"/>
      <c r="G102" s="460">
        <f>E102*F102</f>
        <v>0</v>
      </c>
    </row>
    <row r="103" spans="2:7" s="301" customFormat="1" x14ac:dyDescent="0.25">
      <c r="B103" s="416"/>
      <c r="C103" s="417"/>
      <c r="D103" s="448"/>
      <c r="E103" s="291"/>
      <c r="F103" s="461"/>
      <c r="G103" s="460"/>
    </row>
    <row r="104" spans="2:7" s="301" customFormat="1" ht="28" x14ac:dyDescent="0.25">
      <c r="B104" s="416" t="s">
        <v>847</v>
      </c>
      <c r="C104" s="417" t="s">
        <v>808</v>
      </c>
      <c r="D104" s="448" t="s">
        <v>796</v>
      </c>
      <c r="E104" s="291">
        <v>6</v>
      </c>
      <c r="F104" s="461"/>
      <c r="G104" s="460">
        <f>E104*F104</f>
        <v>0</v>
      </c>
    </row>
    <row r="105" spans="2:7" s="301" customFormat="1" x14ac:dyDescent="0.25">
      <c r="B105" s="416"/>
      <c r="C105" s="417"/>
      <c r="D105" s="448"/>
      <c r="E105" s="291"/>
      <c r="F105" s="461"/>
      <c r="G105" s="460">
        <f>E105*F105</f>
        <v>0</v>
      </c>
    </row>
    <row r="106" spans="2:7" s="301" customFormat="1" ht="60" customHeight="1" x14ac:dyDescent="0.25">
      <c r="B106" s="416" t="s">
        <v>848</v>
      </c>
      <c r="C106" s="417" t="s">
        <v>810</v>
      </c>
      <c r="D106" s="448" t="s">
        <v>811</v>
      </c>
      <c r="E106" s="291">
        <v>2</v>
      </c>
      <c r="F106" s="461"/>
      <c r="G106" s="460">
        <f>E106*F106</f>
        <v>0</v>
      </c>
    </row>
    <row r="107" spans="2:7" s="301" customFormat="1" x14ac:dyDescent="0.25">
      <c r="B107" s="416"/>
      <c r="C107" s="417"/>
      <c r="D107" s="448"/>
      <c r="E107" s="291"/>
      <c r="F107" s="461"/>
      <c r="G107" s="460"/>
    </row>
    <row r="108" spans="2:7" s="301" customFormat="1" ht="28" x14ac:dyDescent="0.25">
      <c r="B108" s="416" t="s">
        <v>849</v>
      </c>
      <c r="C108" s="417" t="s">
        <v>850</v>
      </c>
      <c r="D108" s="448" t="s">
        <v>811</v>
      </c>
      <c r="E108" s="291">
        <v>2</v>
      </c>
      <c r="F108" s="461"/>
      <c r="G108" s="460">
        <f>E108*F108</f>
        <v>0</v>
      </c>
    </row>
    <row r="109" spans="2:7" s="301" customFormat="1" x14ac:dyDescent="0.25">
      <c r="B109" s="416"/>
      <c r="C109" s="417"/>
      <c r="D109" s="448"/>
      <c r="E109" s="291"/>
      <c r="F109" s="461"/>
      <c r="G109" s="460"/>
    </row>
    <row r="110" spans="2:7" s="301" customFormat="1" ht="42" x14ac:dyDescent="0.25">
      <c r="B110" s="416" t="s">
        <v>851</v>
      </c>
      <c r="C110" s="417" t="s">
        <v>852</v>
      </c>
      <c r="D110" s="448" t="s">
        <v>811</v>
      </c>
      <c r="E110" s="291">
        <v>4</v>
      </c>
      <c r="F110" s="461"/>
      <c r="G110" s="460">
        <f>E110*F110</f>
        <v>0</v>
      </c>
    </row>
    <row r="111" spans="2:7" s="301" customFormat="1" x14ac:dyDescent="0.25">
      <c r="B111" s="416"/>
      <c r="C111" s="417"/>
      <c r="D111" s="448"/>
      <c r="E111" s="291"/>
      <c r="F111" s="461"/>
      <c r="G111" s="460"/>
    </row>
    <row r="112" spans="2:7" s="301" customFormat="1" x14ac:dyDescent="0.25">
      <c r="B112" s="416"/>
      <c r="C112" s="417"/>
      <c r="D112" s="448"/>
      <c r="E112" s="291"/>
      <c r="F112" s="461"/>
      <c r="G112" s="460"/>
    </row>
    <row r="113" spans="2:7" s="301" customFormat="1" x14ac:dyDescent="0.25">
      <c r="B113" s="428" t="s">
        <v>853</v>
      </c>
      <c r="C113" s="415" t="s">
        <v>817</v>
      </c>
      <c r="D113" s="448"/>
      <c r="E113" s="291"/>
      <c r="F113" s="461"/>
      <c r="G113" s="460"/>
    </row>
    <row r="114" spans="2:7" s="301" customFormat="1" x14ac:dyDescent="0.25">
      <c r="B114" s="416"/>
      <c r="C114" s="417"/>
      <c r="D114" s="448"/>
      <c r="E114" s="291"/>
      <c r="F114" s="461"/>
      <c r="G114" s="460"/>
    </row>
    <row r="115" spans="2:7" s="301" customFormat="1" ht="56" x14ac:dyDescent="0.25">
      <c r="B115" s="416" t="s">
        <v>854</v>
      </c>
      <c r="C115" s="417" t="s">
        <v>819</v>
      </c>
      <c r="D115" s="448" t="s">
        <v>820</v>
      </c>
      <c r="E115" s="291">
        <v>4</v>
      </c>
      <c r="F115" s="461"/>
      <c r="G115" s="460">
        <f>E115*F115</f>
        <v>0</v>
      </c>
    </row>
    <row r="116" spans="2:7" s="301" customFormat="1" x14ac:dyDescent="0.25">
      <c r="B116" s="416"/>
      <c r="C116" s="417"/>
      <c r="D116" s="448"/>
      <c r="E116" s="291"/>
      <c r="F116" s="461"/>
      <c r="G116" s="460"/>
    </row>
    <row r="117" spans="2:7" s="301" customFormat="1" ht="43.5" customHeight="1" x14ac:dyDescent="0.25">
      <c r="B117" s="416" t="s">
        <v>855</v>
      </c>
      <c r="C117" s="417" t="s">
        <v>822</v>
      </c>
      <c r="D117" s="448" t="s">
        <v>761</v>
      </c>
      <c r="E117" s="291">
        <v>1</v>
      </c>
      <c r="F117" s="461"/>
      <c r="G117" s="460">
        <f>E117*F117</f>
        <v>0</v>
      </c>
    </row>
    <row r="118" spans="2:7" s="301" customFormat="1" x14ac:dyDescent="0.25">
      <c r="B118" s="416"/>
      <c r="C118" s="417"/>
      <c r="D118" s="448"/>
      <c r="E118" s="291"/>
      <c r="F118" s="461"/>
      <c r="G118" s="460"/>
    </row>
    <row r="119" spans="2:7" s="301" customFormat="1" x14ac:dyDescent="0.25">
      <c r="B119" s="416" t="s">
        <v>856</v>
      </c>
      <c r="C119" s="417" t="s">
        <v>824</v>
      </c>
      <c r="D119" s="448" t="s">
        <v>761</v>
      </c>
      <c r="E119" s="291">
        <v>1</v>
      </c>
      <c r="F119" s="461"/>
      <c r="G119" s="460">
        <f>E119*F119</f>
        <v>0</v>
      </c>
    </row>
    <row r="120" spans="2:7" s="301" customFormat="1" x14ac:dyDescent="0.25">
      <c r="B120" s="416"/>
      <c r="C120" s="417"/>
      <c r="D120" s="448"/>
      <c r="E120" s="291"/>
      <c r="F120" s="461"/>
      <c r="G120" s="460"/>
    </row>
    <row r="121" spans="2:7" s="301" customFormat="1" ht="56" x14ac:dyDescent="0.25">
      <c r="B121" s="416" t="s">
        <v>857</v>
      </c>
      <c r="C121" s="417" t="s">
        <v>826</v>
      </c>
      <c r="D121" s="448" t="s">
        <v>761</v>
      </c>
      <c r="E121" s="291">
        <v>1</v>
      </c>
      <c r="F121" s="461"/>
      <c r="G121" s="460">
        <f>E121*F121</f>
        <v>0</v>
      </c>
    </row>
    <row r="122" spans="2:7" s="301" customFormat="1" x14ac:dyDescent="0.25">
      <c r="B122" s="416"/>
      <c r="C122" s="417"/>
      <c r="D122" s="448"/>
      <c r="E122" s="291"/>
      <c r="F122" s="461"/>
      <c r="G122" s="460"/>
    </row>
    <row r="123" spans="2:7" s="301" customFormat="1" ht="60" customHeight="1" x14ac:dyDescent="0.25">
      <c r="B123" s="416" t="s">
        <v>858</v>
      </c>
      <c r="C123" s="417" t="s">
        <v>859</v>
      </c>
      <c r="D123" s="448" t="s">
        <v>346</v>
      </c>
      <c r="E123" s="291">
        <v>5</v>
      </c>
      <c r="F123" s="461"/>
      <c r="G123" s="460">
        <f>E123*F123</f>
        <v>0</v>
      </c>
    </row>
    <row r="124" spans="2:7" s="301" customFormat="1" x14ac:dyDescent="0.25">
      <c r="B124" s="416"/>
      <c r="C124" s="417"/>
      <c r="D124" s="448"/>
      <c r="E124" s="291"/>
      <c r="F124" s="461"/>
      <c r="G124" s="460"/>
    </row>
    <row r="125" spans="2:7" s="301" customFormat="1" x14ac:dyDescent="0.25">
      <c r="B125" s="416" t="s">
        <v>860</v>
      </c>
      <c r="C125" s="417" t="s">
        <v>861</v>
      </c>
      <c r="D125" s="448" t="s">
        <v>761</v>
      </c>
      <c r="E125" s="291">
        <v>2</v>
      </c>
      <c r="F125" s="461"/>
      <c r="G125" s="460" t="s">
        <v>61</v>
      </c>
    </row>
    <row r="126" spans="2:7" s="301" customFormat="1" x14ac:dyDescent="0.25">
      <c r="B126" s="416"/>
      <c r="C126" s="417"/>
      <c r="D126" s="448"/>
      <c r="E126" s="291"/>
      <c r="F126" s="461"/>
      <c r="G126" s="460"/>
    </row>
    <row r="127" spans="2:7" s="301" customFormat="1" x14ac:dyDescent="0.25">
      <c r="B127" s="416" t="s">
        <v>862</v>
      </c>
      <c r="C127" s="417" t="s">
        <v>863</v>
      </c>
      <c r="D127" s="448" t="s">
        <v>761</v>
      </c>
      <c r="E127" s="291">
        <v>2</v>
      </c>
      <c r="F127" s="461"/>
      <c r="G127" s="460" t="s">
        <v>61</v>
      </c>
    </row>
    <row r="128" spans="2:7" s="301" customFormat="1" x14ac:dyDescent="0.25">
      <c r="B128" s="416"/>
      <c r="C128" s="417"/>
      <c r="D128" s="448"/>
      <c r="E128" s="291"/>
      <c r="F128" s="461"/>
      <c r="G128" s="460"/>
    </row>
    <row r="129" spans="2:8" s="301" customFormat="1" x14ac:dyDescent="0.25">
      <c r="B129" s="428" t="s">
        <v>864</v>
      </c>
      <c r="C129" s="415" t="s">
        <v>865</v>
      </c>
      <c r="D129" s="448"/>
      <c r="E129" s="291"/>
      <c r="F129" s="461"/>
      <c r="G129" s="460"/>
    </row>
    <row r="130" spans="2:8" s="301" customFormat="1" x14ac:dyDescent="0.25">
      <c r="B130" s="416"/>
      <c r="C130" s="417"/>
      <c r="D130" s="448"/>
      <c r="E130" s="291"/>
      <c r="F130" s="461"/>
      <c r="G130" s="460"/>
    </row>
    <row r="131" spans="2:8" s="301" customFormat="1" ht="28" x14ac:dyDescent="0.25">
      <c r="B131" s="416" t="s">
        <v>866</v>
      </c>
      <c r="C131" s="417" t="s">
        <v>867</v>
      </c>
      <c r="D131" s="448" t="s">
        <v>811</v>
      </c>
      <c r="E131" s="291">
        <v>1</v>
      </c>
      <c r="F131" s="461"/>
      <c r="G131" s="460" t="s">
        <v>61</v>
      </c>
    </row>
    <row r="132" spans="2:8" s="301" customFormat="1" x14ac:dyDescent="0.25">
      <c r="B132" s="416"/>
      <c r="C132" s="417"/>
      <c r="D132" s="448"/>
      <c r="E132" s="291"/>
      <c r="F132" s="461"/>
      <c r="G132" s="460"/>
    </row>
    <row r="133" spans="2:8" s="301" customFormat="1" x14ac:dyDescent="0.25">
      <c r="B133" s="416" t="s">
        <v>868</v>
      </c>
      <c r="C133" s="417" t="s">
        <v>869</v>
      </c>
      <c r="D133" s="448" t="s">
        <v>166</v>
      </c>
      <c r="E133" s="291"/>
      <c r="F133" s="461"/>
      <c r="G133" s="460" t="s">
        <v>61</v>
      </c>
    </row>
    <row r="134" spans="2:8" s="301" customFormat="1" x14ac:dyDescent="0.25">
      <c r="B134" s="416"/>
      <c r="C134" s="417"/>
      <c r="D134" s="448"/>
      <c r="E134" s="291"/>
      <c r="F134" s="461"/>
      <c r="G134" s="460"/>
    </row>
    <row r="135" spans="2:8" s="301" customFormat="1" ht="42" x14ac:dyDescent="0.25">
      <c r="B135" s="416" t="s">
        <v>870</v>
      </c>
      <c r="C135" s="417" t="s">
        <v>871</v>
      </c>
      <c r="D135" s="448" t="s">
        <v>761</v>
      </c>
      <c r="E135" s="291">
        <v>1</v>
      </c>
      <c r="F135" s="461"/>
      <c r="G135" s="460" t="s">
        <v>61</v>
      </c>
    </row>
    <row r="136" spans="2:8" s="301" customFormat="1" x14ac:dyDescent="0.25">
      <c r="B136" s="416"/>
      <c r="C136" s="417"/>
      <c r="D136" s="448"/>
      <c r="E136" s="291"/>
      <c r="F136" s="461"/>
      <c r="G136" s="460"/>
    </row>
    <row r="137" spans="2:8" s="785" customFormat="1" ht="13" x14ac:dyDescent="0.25">
      <c r="B137" s="783"/>
      <c r="C137" s="789"/>
      <c r="D137" s="790"/>
      <c r="E137" s="784"/>
      <c r="F137" s="797"/>
      <c r="G137" s="798"/>
    </row>
    <row r="138" spans="2:8" ht="10.5" customHeight="1" x14ac:dyDescent="0.25">
      <c r="B138" s="143"/>
      <c r="C138" s="144"/>
      <c r="D138" s="145"/>
      <c r="E138" s="146"/>
      <c r="F138" s="436" t="s">
        <v>92</v>
      </c>
      <c r="G138" s="437">
        <f>SUM(G123:G137)</f>
        <v>0</v>
      </c>
    </row>
    <row r="139" spans="2:8" x14ac:dyDescent="0.25">
      <c r="B139" s="440"/>
      <c r="C139" s="290"/>
      <c r="D139" s="452"/>
      <c r="E139" s="452"/>
      <c r="F139" s="453"/>
      <c r="G139" s="453"/>
      <c r="H139" s="454"/>
    </row>
    <row r="140" spans="2:8" s="198" customFormat="1" x14ac:dyDescent="0.25">
      <c r="B140" s="428"/>
      <c r="C140" s="455" t="s">
        <v>872</v>
      </c>
      <c r="D140" s="429"/>
      <c r="E140" s="291"/>
      <c r="F140" s="461">
        <v>0</v>
      </c>
      <c r="G140" s="461"/>
    </row>
    <row r="141" spans="2:8" s="198" customFormat="1" x14ac:dyDescent="0.25">
      <c r="B141" s="416"/>
      <c r="C141" s="415"/>
      <c r="D141" s="429"/>
      <c r="E141" s="291"/>
      <c r="F141" s="461">
        <v>0</v>
      </c>
      <c r="G141" s="461"/>
    </row>
    <row r="142" spans="2:8" s="198" customFormat="1" x14ac:dyDescent="0.25">
      <c r="B142" s="576" t="s">
        <v>873</v>
      </c>
      <c r="C142" s="289" t="s">
        <v>874</v>
      </c>
      <c r="D142" s="158"/>
      <c r="E142" s="388"/>
      <c r="F142" s="221"/>
      <c r="G142" s="221"/>
    </row>
    <row r="143" spans="2:8" s="198" customFormat="1" x14ac:dyDescent="0.25">
      <c r="B143" s="158"/>
      <c r="C143" s="41"/>
      <c r="D143" s="158"/>
      <c r="E143" s="388"/>
      <c r="F143" s="221"/>
      <c r="G143" s="221"/>
    </row>
    <row r="144" spans="2:8" s="198" customFormat="1" x14ac:dyDescent="0.25">
      <c r="B144" s="158" t="s">
        <v>875</v>
      </c>
      <c r="C144" s="41" t="s">
        <v>876</v>
      </c>
      <c r="D144" s="158"/>
      <c r="E144" s="388"/>
      <c r="F144" s="221"/>
      <c r="G144" s="221"/>
    </row>
    <row r="145" spans="2:256" s="198" customFormat="1" x14ac:dyDescent="0.25">
      <c r="B145" s="158"/>
      <c r="C145" s="41"/>
      <c r="D145" s="158"/>
      <c r="E145" s="388"/>
      <c r="F145" s="221"/>
      <c r="G145" s="221"/>
    </row>
    <row r="146" spans="2:256" s="198" customFormat="1" ht="84" x14ac:dyDescent="0.25">
      <c r="B146" s="158" t="s">
        <v>877</v>
      </c>
      <c r="C146" s="41" t="s">
        <v>878</v>
      </c>
      <c r="D146" s="158" t="s">
        <v>447</v>
      </c>
      <c r="E146" s="388">
        <v>1</v>
      </c>
      <c r="F146" s="221"/>
      <c r="G146" s="221" t="s">
        <v>61</v>
      </c>
    </row>
    <row r="147" spans="2:256" s="198" customFormat="1" x14ac:dyDescent="0.25">
      <c r="B147" s="158"/>
      <c r="C147" s="41"/>
      <c r="D147" s="158"/>
      <c r="E147" s="388"/>
      <c r="F147" s="221"/>
      <c r="G147" s="221"/>
    </row>
    <row r="148" spans="2:256" ht="28" x14ac:dyDescent="0.25">
      <c r="B148" s="158" t="s">
        <v>879</v>
      </c>
      <c r="C148" s="41" t="s">
        <v>880</v>
      </c>
      <c r="D148" s="158" t="s">
        <v>811</v>
      </c>
      <c r="E148" s="388">
        <v>1</v>
      </c>
      <c r="F148" s="221"/>
      <c r="G148" s="221" t="s">
        <v>61</v>
      </c>
      <c r="H148" s="454"/>
      <c r="I148" s="454"/>
      <c r="J148" s="454"/>
      <c r="K148" s="454"/>
      <c r="L148" s="454"/>
      <c r="M148" s="454"/>
      <c r="N148" s="454"/>
      <c r="O148" s="454"/>
      <c r="P148" s="454"/>
      <c r="Q148" s="454"/>
      <c r="R148" s="454"/>
      <c r="S148" s="454"/>
      <c r="T148" s="454"/>
      <c r="U148" s="454"/>
      <c r="V148" s="454"/>
      <c r="W148" s="454"/>
      <c r="X148" s="454"/>
      <c r="Y148" s="454"/>
      <c r="Z148" s="454"/>
      <c r="AA148" s="454"/>
      <c r="AB148" s="454"/>
      <c r="AC148" s="454"/>
      <c r="AD148" s="454"/>
      <c r="AE148" s="454"/>
      <c r="AF148" s="454"/>
      <c r="AG148" s="454"/>
      <c r="AH148" s="454"/>
      <c r="AI148" s="454"/>
      <c r="AJ148" s="454"/>
      <c r="AK148" s="454"/>
      <c r="AL148" s="454"/>
      <c r="AM148" s="454"/>
      <c r="AN148" s="454"/>
      <c r="AO148" s="454"/>
      <c r="AP148" s="454"/>
      <c r="AQ148" s="454"/>
      <c r="AR148" s="454"/>
      <c r="AS148" s="454"/>
      <c r="AT148" s="454"/>
      <c r="AU148" s="454"/>
      <c r="AV148" s="454"/>
      <c r="AW148" s="454"/>
      <c r="AX148" s="454"/>
      <c r="AY148" s="454"/>
      <c r="AZ148" s="454"/>
      <c r="BA148" s="454"/>
      <c r="BB148" s="454"/>
      <c r="BC148" s="454"/>
      <c r="BD148" s="454"/>
      <c r="BE148" s="454"/>
      <c r="BF148" s="454"/>
      <c r="BG148" s="454"/>
      <c r="BH148" s="454"/>
      <c r="BI148" s="454"/>
      <c r="BJ148" s="454"/>
      <c r="BK148" s="454"/>
      <c r="BL148" s="454"/>
      <c r="BM148" s="454"/>
      <c r="BN148" s="454"/>
      <c r="BO148" s="454"/>
      <c r="BP148" s="454"/>
      <c r="BQ148" s="454"/>
      <c r="BR148" s="454"/>
      <c r="BS148" s="454"/>
      <c r="BT148" s="454"/>
      <c r="BU148" s="454"/>
      <c r="BV148" s="454"/>
      <c r="BW148" s="454"/>
      <c r="BX148" s="454"/>
      <c r="BY148" s="454"/>
      <c r="BZ148" s="454"/>
      <c r="CA148" s="454"/>
      <c r="CB148" s="454"/>
      <c r="CC148" s="454"/>
      <c r="CD148" s="454"/>
      <c r="CE148" s="454"/>
      <c r="CF148" s="454"/>
      <c r="CG148" s="454"/>
      <c r="CH148" s="454"/>
      <c r="CI148" s="454"/>
      <c r="CJ148" s="454"/>
      <c r="CK148" s="454"/>
      <c r="CL148" s="454"/>
      <c r="CM148" s="454"/>
      <c r="CN148" s="454"/>
      <c r="CO148" s="454"/>
      <c r="CP148" s="454"/>
      <c r="CQ148" s="454"/>
      <c r="CR148" s="454"/>
      <c r="CS148" s="454"/>
      <c r="CT148" s="454"/>
      <c r="CU148" s="454"/>
      <c r="CV148" s="454"/>
      <c r="CW148" s="454"/>
      <c r="CX148" s="454"/>
      <c r="CY148" s="454"/>
      <c r="CZ148" s="454"/>
      <c r="DA148" s="454"/>
      <c r="DB148" s="454"/>
      <c r="DC148" s="454"/>
      <c r="DD148" s="454"/>
      <c r="DE148" s="454"/>
      <c r="DF148" s="454"/>
      <c r="DG148" s="454"/>
      <c r="DH148" s="454"/>
      <c r="DI148" s="454"/>
      <c r="DJ148" s="454"/>
      <c r="DK148" s="454"/>
      <c r="DL148" s="454"/>
      <c r="DM148" s="454"/>
      <c r="DN148" s="454"/>
      <c r="DO148" s="454"/>
      <c r="DP148" s="454"/>
      <c r="DQ148" s="454"/>
      <c r="DR148" s="454"/>
      <c r="DS148" s="454"/>
      <c r="DT148" s="454"/>
      <c r="DU148" s="454"/>
      <c r="DV148" s="454"/>
      <c r="DW148" s="454"/>
      <c r="DX148" s="454"/>
      <c r="DY148" s="454"/>
      <c r="DZ148" s="454"/>
      <c r="EA148" s="454"/>
      <c r="EB148" s="454"/>
      <c r="EC148" s="454"/>
      <c r="ED148" s="454"/>
      <c r="EE148" s="454"/>
      <c r="EF148" s="454"/>
      <c r="EG148" s="454"/>
      <c r="EH148" s="454"/>
      <c r="EI148" s="454"/>
      <c r="EJ148" s="454"/>
      <c r="EK148" s="454"/>
      <c r="EL148" s="454"/>
      <c r="EM148" s="454"/>
      <c r="EN148" s="454"/>
      <c r="EO148" s="454"/>
      <c r="EP148" s="454"/>
      <c r="EQ148" s="454"/>
      <c r="ER148" s="454"/>
      <c r="ES148" s="454"/>
      <c r="ET148" s="454"/>
      <c r="EU148" s="454"/>
      <c r="EV148" s="454"/>
      <c r="EW148" s="454"/>
      <c r="EX148" s="454"/>
      <c r="EY148" s="454"/>
      <c r="EZ148" s="454"/>
      <c r="FA148" s="454"/>
      <c r="FB148" s="454"/>
      <c r="FC148" s="454"/>
      <c r="FD148" s="454"/>
      <c r="FE148" s="454"/>
      <c r="FF148" s="454"/>
      <c r="FG148" s="454"/>
      <c r="FH148" s="454"/>
      <c r="FI148" s="454"/>
      <c r="FJ148" s="454"/>
      <c r="FK148" s="454"/>
      <c r="FL148" s="454"/>
      <c r="FM148" s="454"/>
      <c r="FN148" s="454"/>
      <c r="FO148" s="454"/>
      <c r="FP148" s="454"/>
      <c r="FQ148" s="454"/>
      <c r="FR148" s="454"/>
      <c r="FS148" s="454"/>
      <c r="FT148" s="454"/>
      <c r="FU148" s="454"/>
      <c r="FV148" s="454"/>
      <c r="FW148" s="454"/>
      <c r="FX148" s="454"/>
      <c r="FY148" s="454"/>
      <c r="FZ148" s="454"/>
      <c r="GA148" s="454"/>
      <c r="GB148" s="454"/>
      <c r="GC148" s="454"/>
      <c r="GD148" s="454"/>
      <c r="GE148" s="454"/>
      <c r="GF148" s="454"/>
      <c r="GG148" s="454"/>
      <c r="GH148" s="454"/>
      <c r="GI148" s="454"/>
      <c r="GJ148" s="454"/>
      <c r="GK148" s="454"/>
      <c r="GL148" s="454"/>
      <c r="GM148" s="454"/>
      <c r="GN148" s="454"/>
      <c r="GO148" s="454"/>
      <c r="GP148" s="454"/>
      <c r="GQ148" s="454"/>
      <c r="GR148" s="454"/>
      <c r="GS148" s="454"/>
      <c r="GT148" s="454"/>
      <c r="GU148" s="454"/>
      <c r="GV148" s="454"/>
      <c r="GW148" s="454"/>
      <c r="GX148" s="454"/>
      <c r="GY148" s="454"/>
      <c r="GZ148" s="454"/>
      <c r="HA148" s="454"/>
      <c r="HB148" s="454"/>
      <c r="HC148" s="454"/>
      <c r="HD148" s="454"/>
      <c r="HE148" s="454"/>
      <c r="HF148" s="454"/>
      <c r="HG148" s="454"/>
      <c r="HH148" s="454"/>
      <c r="HI148" s="454"/>
      <c r="HJ148" s="454"/>
      <c r="HK148" s="454"/>
      <c r="HL148" s="454"/>
      <c r="HM148" s="454"/>
      <c r="HN148" s="454"/>
      <c r="HO148" s="454"/>
      <c r="HP148" s="454"/>
      <c r="HQ148" s="454"/>
      <c r="HR148" s="454"/>
      <c r="HS148" s="454"/>
      <c r="HT148" s="454"/>
      <c r="HU148" s="454"/>
      <c r="HV148" s="454"/>
      <c r="HW148" s="454"/>
      <c r="HX148" s="454"/>
      <c r="HY148" s="454"/>
      <c r="HZ148" s="454"/>
      <c r="IA148" s="454"/>
      <c r="IB148" s="454"/>
      <c r="IC148" s="454"/>
      <c r="ID148" s="454"/>
      <c r="IE148" s="454"/>
      <c r="IF148" s="454"/>
      <c r="IG148" s="454"/>
      <c r="IH148" s="454"/>
      <c r="II148" s="454"/>
      <c r="IJ148" s="454"/>
      <c r="IK148" s="454"/>
      <c r="IL148" s="454"/>
      <c r="IM148" s="454"/>
      <c r="IN148" s="454"/>
      <c r="IO148" s="454"/>
      <c r="IP148" s="454"/>
      <c r="IQ148" s="454"/>
      <c r="IR148" s="454"/>
      <c r="IS148" s="454"/>
      <c r="IT148" s="454"/>
      <c r="IU148" s="454"/>
      <c r="IV148" s="454"/>
    </row>
    <row r="149" spans="2:256" x14ac:dyDescent="0.25">
      <c r="B149" s="158"/>
      <c r="C149" s="41"/>
      <c r="D149" s="158"/>
      <c r="E149" s="388"/>
      <c r="F149" s="221"/>
      <c r="G149" s="221"/>
      <c r="H149" s="12"/>
      <c r="I149" s="454"/>
      <c r="J149" s="454"/>
      <c r="K149" s="454"/>
      <c r="L149" s="454"/>
      <c r="M149" s="454"/>
      <c r="N149" s="454"/>
      <c r="O149" s="454"/>
      <c r="P149" s="454"/>
      <c r="Q149" s="454"/>
      <c r="R149" s="454"/>
      <c r="S149" s="454"/>
      <c r="T149" s="454"/>
      <c r="U149" s="454"/>
      <c r="V149" s="454"/>
      <c r="W149" s="454"/>
      <c r="X149" s="454"/>
      <c r="Y149" s="454"/>
      <c r="Z149" s="454"/>
      <c r="AA149" s="454"/>
      <c r="AB149" s="454"/>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4"/>
      <c r="BN149" s="454"/>
      <c r="BO149" s="454"/>
      <c r="BP149" s="454"/>
      <c r="BQ149" s="454"/>
      <c r="BR149" s="454"/>
      <c r="BS149" s="454"/>
      <c r="BT149" s="454"/>
      <c r="BU149" s="454"/>
      <c r="BV149" s="454"/>
      <c r="BW149" s="454"/>
      <c r="BX149" s="454"/>
      <c r="BY149" s="454"/>
      <c r="BZ149" s="454"/>
      <c r="CA149" s="454"/>
      <c r="CB149" s="454"/>
      <c r="CC149" s="454"/>
      <c r="CD149" s="454"/>
      <c r="CE149" s="454"/>
      <c r="CF149" s="454"/>
      <c r="CG149" s="454"/>
      <c r="CH149" s="454"/>
      <c r="CI149" s="454"/>
      <c r="CJ149" s="454"/>
      <c r="CK149" s="454"/>
      <c r="CL149" s="454"/>
      <c r="CM149" s="454"/>
      <c r="CN149" s="454"/>
      <c r="CO149" s="454"/>
      <c r="CP149" s="454"/>
      <c r="CQ149" s="454"/>
      <c r="CR149" s="454"/>
      <c r="CS149" s="454"/>
      <c r="CT149" s="454"/>
      <c r="CU149" s="454"/>
      <c r="CV149" s="454"/>
      <c r="CW149" s="454"/>
      <c r="CX149" s="454"/>
      <c r="CY149" s="454"/>
      <c r="CZ149" s="454"/>
      <c r="DA149" s="454"/>
      <c r="DB149" s="454"/>
      <c r="DC149" s="454"/>
      <c r="DD149" s="454"/>
      <c r="DE149" s="454"/>
      <c r="DF149" s="454"/>
      <c r="DG149" s="454"/>
      <c r="DH149" s="454"/>
      <c r="DI149" s="454"/>
      <c r="DJ149" s="454"/>
      <c r="DK149" s="454"/>
      <c r="DL149" s="454"/>
      <c r="DM149" s="454"/>
      <c r="DN149" s="454"/>
      <c r="DO149" s="454"/>
      <c r="DP149" s="454"/>
      <c r="DQ149" s="454"/>
      <c r="DR149" s="454"/>
      <c r="DS149" s="454"/>
      <c r="DT149" s="454"/>
      <c r="DU149" s="454"/>
      <c r="DV149" s="454"/>
      <c r="DW149" s="454"/>
      <c r="DX149" s="454"/>
      <c r="DY149" s="454"/>
      <c r="DZ149" s="454"/>
      <c r="EA149" s="454"/>
      <c r="EB149" s="454"/>
      <c r="EC149" s="454"/>
      <c r="ED149" s="454"/>
      <c r="EE149" s="454"/>
      <c r="EF149" s="454"/>
      <c r="EG149" s="454"/>
      <c r="EH149" s="454"/>
      <c r="EI149" s="454"/>
      <c r="EJ149" s="454"/>
      <c r="EK149" s="454"/>
      <c r="EL149" s="454"/>
      <c r="EM149" s="454"/>
      <c r="EN149" s="454"/>
      <c r="EO149" s="454"/>
      <c r="EP149" s="454"/>
      <c r="EQ149" s="454"/>
      <c r="ER149" s="454"/>
      <c r="ES149" s="454"/>
      <c r="ET149" s="454"/>
      <c r="EU149" s="454"/>
      <c r="EV149" s="454"/>
      <c r="EW149" s="454"/>
      <c r="EX149" s="454"/>
      <c r="EY149" s="454"/>
      <c r="EZ149" s="454"/>
      <c r="FA149" s="454"/>
      <c r="FB149" s="454"/>
      <c r="FC149" s="454"/>
      <c r="FD149" s="454"/>
      <c r="FE149" s="454"/>
      <c r="FF149" s="454"/>
      <c r="FG149" s="454"/>
      <c r="FH149" s="454"/>
      <c r="FI149" s="454"/>
      <c r="FJ149" s="454"/>
      <c r="FK149" s="454"/>
      <c r="FL149" s="454"/>
      <c r="FM149" s="454"/>
      <c r="FN149" s="454"/>
      <c r="FO149" s="454"/>
      <c r="FP149" s="454"/>
      <c r="FQ149" s="454"/>
      <c r="FR149" s="454"/>
      <c r="FS149" s="454"/>
      <c r="FT149" s="454"/>
      <c r="FU149" s="454"/>
      <c r="FV149" s="454"/>
      <c r="FW149" s="454"/>
      <c r="FX149" s="454"/>
      <c r="FY149" s="454"/>
      <c r="FZ149" s="454"/>
      <c r="GA149" s="454"/>
      <c r="GB149" s="454"/>
      <c r="GC149" s="454"/>
      <c r="GD149" s="454"/>
      <c r="GE149" s="454"/>
      <c r="GF149" s="454"/>
      <c r="GG149" s="454"/>
      <c r="GH149" s="454"/>
      <c r="GI149" s="454"/>
      <c r="GJ149" s="454"/>
      <c r="GK149" s="454"/>
      <c r="GL149" s="454"/>
      <c r="GM149" s="454"/>
      <c r="GN149" s="454"/>
      <c r="GO149" s="454"/>
      <c r="GP149" s="454"/>
      <c r="GQ149" s="454"/>
      <c r="GR149" s="454"/>
      <c r="GS149" s="454"/>
      <c r="GT149" s="454"/>
      <c r="GU149" s="454"/>
      <c r="GV149" s="454"/>
      <c r="GW149" s="454"/>
      <c r="GX149" s="454"/>
      <c r="GY149" s="454"/>
      <c r="GZ149" s="454"/>
      <c r="HA149" s="454"/>
      <c r="HB149" s="454"/>
      <c r="HC149" s="454"/>
      <c r="HD149" s="454"/>
      <c r="HE149" s="454"/>
      <c r="HF149" s="454"/>
      <c r="HG149" s="454"/>
      <c r="HH149" s="454"/>
      <c r="HI149" s="454"/>
      <c r="HJ149" s="454"/>
      <c r="HK149" s="454"/>
      <c r="HL149" s="454"/>
      <c r="HM149" s="454"/>
      <c r="HN149" s="454"/>
      <c r="HO149" s="454"/>
      <c r="HP149" s="454"/>
      <c r="HQ149" s="454"/>
      <c r="HR149" s="454"/>
      <c r="HS149" s="454"/>
      <c r="HT149" s="454"/>
      <c r="HU149" s="454"/>
      <c r="HV149" s="454"/>
      <c r="HW149" s="454"/>
      <c r="HX149" s="454"/>
      <c r="HY149" s="454"/>
      <c r="HZ149" s="454"/>
      <c r="IA149" s="454"/>
      <c r="IB149" s="454"/>
      <c r="IC149" s="454"/>
      <c r="ID149" s="454"/>
      <c r="IE149" s="454"/>
      <c r="IF149" s="454"/>
      <c r="IG149" s="454"/>
      <c r="IH149" s="454"/>
      <c r="II149" s="454"/>
      <c r="IJ149" s="454"/>
      <c r="IK149" s="454"/>
      <c r="IL149" s="454"/>
      <c r="IM149" s="454"/>
      <c r="IN149" s="454"/>
      <c r="IO149" s="454"/>
      <c r="IP149" s="454"/>
      <c r="IQ149" s="454"/>
      <c r="IR149" s="454"/>
      <c r="IS149" s="454"/>
      <c r="IT149" s="454"/>
      <c r="IU149" s="454"/>
      <c r="IV149" s="454"/>
    </row>
    <row r="150" spans="2:256" s="785" customFormat="1" x14ac:dyDescent="0.25">
      <c r="B150" s="799"/>
      <c r="C150" s="289" t="s">
        <v>881</v>
      </c>
      <c r="D150" s="790"/>
      <c r="E150" s="784"/>
      <c r="F150" s="800">
        <v>0</v>
      </c>
      <c r="G150" s="801"/>
    </row>
    <row r="151" spans="2:256" s="785" customFormat="1" ht="98" x14ac:dyDescent="0.25">
      <c r="B151" s="799"/>
      <c r="C151" s="41" t="s">
        <v>882</v>
      </c>
      <c r="D151" s="790"/>
      <c r="E151" s="784"/>
      <c r="F151" s="800"/>
      <c r="G151" s="801"/>
    </row>
    <row r="152" spans="2:256" s="785" customFormat="1" x14ac:dyDescent="0.25">
      <c r="B152" s="41" t="s">
        <v>883</v>
      </c>
      <c r="D152" s="41" t="s">
        <v>88</v>
      </c>
      <c r="E152" s="41">
        <v>40</v>
      </c>
      <c r="F152" s="800"/>
      <c r="G152" s="801">
        <f>E152*F152</f>
        <v>0</v>
      </c>
    </row>
    <row r="153" spans="2:256" s="785" customFormat="1" x14ac:dyDescent="0.25">
      <c r="B153" s="41"/>
      <c r="C153" s="41"/>
      <c r="D153" s="41"/>
      <c r="E153" s="41"/>
      <c r="F153" s="802"/>
      <c r="G153" s="801">
        <f>E153*F153</f>
        <v>0</v>
      </c>
    </row>
    <row r="154" spans="2:256" s="785" customFormat="1" ht="56" x14ac:dyDescent="0.25">
      <c r="B154" s="41" t="s">
        <v>884</v>
      </c>
      <c r="C154" s="41" t="s">
        <v>885</v>
      </c>
      <c r="D154" s="41" t="s">
        <v>88</v>
      </c>
      <c r="E154" s="41">
        <v>1</v>
      </c>
      <c r="F154" s="800"/>
      <c r="G154" s="801">
        <f>E154*F154</f>
        <v>0</v>
      </c>
    </row>
    <row r="155" spans="2:256" s="785" customFormat="1" x14ac:dyDescent="0.25">
      <c r="B155" s="41"/>
      <c r="C155" s="41"/>
      <c r="D155" s="41"/>
      <c r="E155" s="41"/>
      <c r="F155" s="800"/>
      <c r="G155" s="801"/>
    </row>
    <row r="156" spans="2:256" s="785" customFormat="1" ht="18" customHeight="1" x14ac:dyDescent="0.25">
      <c r="B156" s="41"/>
      <c r="C156" s="219" t="s">
        <v>886</v>
      </c>
      <c r="D156" s="41"/>
      <c r="E156" s="41"/>
      <c r="F156" s="800"/>
      <c r="G156" s="801"/>
    </row>
    <row r="157" spans="2:256" s="785" customFormat="1" ht="126" x14ac:dyDescent="0.25">
      <c r="B157" s="41" t="s">
        <v>887</v>
      </c>
      <c r="C157" s="41" t="s">
        <v>888</v>
      </c>
      <c r="D157" s="41" t="s">
        <v>889</v>
      </c>
      <c r="E157" s="41">
        <v>1</v>
      </c>
      <c r="F157" s="800"/>
      <c r="G157" s="801">
        <f>E157*F157</f>
        <v>0</v>
      </c>
    </row>
    <row r="158" spans="2:256" s="785" customFormat="1" x14ac:dyDescent="0.25">
      <c r="B158" s="41"/>
      <c r="C158" s="41"/>
      <c r="D158" s="41"/>
      <c r="E158" s="41"/>
      <c r="F158" s="800"/>
      <c r="G158" s="801"/>
    </row>
    <row r="159" spans="2:256" s="785" customFormat="1" ht="18" customHeight="1" x14ac:dyDescent="0.25">
      <c r="B159" s="41"/>
      <c r="C159" s="219" t="s">
        <v>890</v>
      </c>
      <c r="D159" s="41"/>
      <c r="E159" s="41"/>
      <c r="F159" s="800"/>
      <c r="G159" s="801"/>
    </row>
    <row r="160" spans="2:256" s="785" customFormat="1" x14ac:dyDescent="0.25">
      <c r="B160" s="41"/>
      <c r="C160" s="41"/>
      <c r="D160" s="41"/>
      <c r="E160" s="41"/>
      <c r="F160" s="800"/>
      <c r="G160" s="801"/>
    </row>
    <row r="161" spans="2:7" s="785" customFormat="1" ht="28" x14ac:dyDescent="0.25">
      <c r="B161" s="41" t="s">
        <v>891</v>
      </c>
      <c r="C161" s="41" t="s">
        <v>892</v>
      </c>
      <c r="D161" s="41" t="s">
        <v>88</v>
      </c>
      <c r="E161" s="41">
        <v>1</v>
      </c>
      <c r="F161" s="800"/>
      <c r="G161" s="801">
        <f>E161*F161</f>
        <v>0</v>
      </c>
    </row>
    <row r="162" spans="2:7" s="785" customFormat="1" x14ac:dyDescent="0.25">
      <c r="B162" s="41"/>
      <c r="C162" s="41"/>
      <c r="D162" s="41"/>
      <c r="E162" s="41"/>
      <c r="F162" s="800"/>
      <c r="G162" s="801"/>
    </row>
    <row r="163" spans="2:7" s="785" customFormat="1" x14ac:dyDescent="0.25">
      <c r="B163" s="41" t="s">
        <v>893</v>
      </c>
      <c r="C163" s="41" t="s">
        <v>894</v>
      </c>
      <c r="D163" s="41" t="s">
        <v>88</v>
      </c>
      <c r="E163" s="41">
        <v>1</v>
      </c>
      <c r="F163" s="803"/>
      <c r="G163" s="801">
        <f>E163*F163</f>
        <v>0</v>
      </c>
    </row>
    <row r="164" spans="2:7" s="785" customFormat="1" x14ac:dyDescent="0.25">
      <c r="B164" s="41"/>
      <c r="C164" s="41"/>
      <c r="D164" s="41"/>
      <c r="E164" s="41"/>
      <c r="F164" s="803"/>
      <c r="G164" s="801"/>
    </row>
    <row r="165" spans="2:7" s="785" customFormat="1" x14ac:dyDescent="0.25">
      <c r="B165" s="41" t="s">
        <v>895</v>
      </c>
      <c r="C165" s="41" t="s">
        <v>896</v>
      </c>
      <c r="D165" s="41" t="s">
        <v>88</v>
      </c>
      <c r="E165" s="41">
        <v>1</v>
      </c>
      <c r="F165" s="803"/>
      <c r="G165" s="801">
        <f>E165*F165</f>
        <v>0</v>
      </c>
    </row>
    <row r="166" spans="2:7" s="785" customFormat="1" x14ac:dyDescent="0.25">
      <c r="B166" s="41"/>
      <c r="C166" s="41"/>
      <c r="D166" s="41"/>
      <c r="E166" s="41"/>
      <c r="F166" s="804"/>
      <c r="G166" s="801"/>
    </row>
    <row r="167" spans="2:7" s="785" customFormat="1" x14ac:dyDescent="0.25">
      <c r="B167" s="41" t="s">
        <v>897</v>
      </c>
      <c r="C167" s="41" t="s">
        <v>898</v>
      </c>
      <c r="D167" s="41" t="s">
        <v>88</v>
      </c>
      <c r="E167" s="41">
        <v>1</v>
      </c>
      <c r="F167" s="803"/>
      <c r="G167" s="801">
        <f>E167*F167</f>
        <v>0</v>
      </c>
    </row>
    <row r="168" spans="2:7" s="785" customFormat="1" x14ac:dyDescent="0.25">
      <c r="B168" s="41"/>
      <c r="C168" s="41"/>
      <c r="D168" s="41"/>
      <c r="E168" s="41"/>
      <c r="G168" s="801"/>
    </row>
    <row r="169" spans="2:7" s="785" customFormat="1" x14ac:dyDescent="0.25">
      <c r="B169" s="41" t="s">
        <v>899</v>
      </c>
      <c r="C169" s="41" t="s">
        <v>900</v>
      </c>
      <c r="D169" s="41" t="s">
        <v>88</v>
      </c>
      <c r="E169" s="41">
        <v>1</v>
      </c>
      <c r="F169" s="805"/>
      <c r="G169" s="801">
        <f>E169*F169</f>
        <v>0</v>
      </c>
    </row>
    <row r="170" spans="2:7" s="785" customFormat="1" x14ac:dyDescent="0.25">
      <c r="B170" s="41"/>
      <c r="C170" s="41"/>
      <c r="D170" s="41"/>
      <c r="E170" s="41"/>
      <c r="F170" s="806"/>
      <c r="G170" s="801"/>
    </row>
    <row r="171" spans="2:7" s="785" customFormat="1" ht="12" customHeight="1" x14ac:dyDescent="0.25">
      <c r="B171" s="41" t="s">
        <v>901</v>
      </c>
      <c r="C171" s="41" t="s">
        <v>902</v>
      </c>
      <c r="D171" s="41" t="s">
        <v>88</v>
      </c>
      <c r="E171" s="41">
        <v>1</v>
      </c>
      <c r="F171" s="803"/>
      <c r="G171" s="801">
        <f>E171*F171</f>
        <v>0</v>
      </c>
    </row>
    <row r="172" spans="2:7" s="785" customFormat="1" ht="14.25" customHeight="1" x14ac:dyDescent="0.25">
      <c r="B172" s="41"/>
      <c r="C172" s="41"/>
      <c r="D172" s="41"/>
      <c r="E172" s="41"/>
      <c r="F172" s="803"/>
      <c r="G172" s="801"/>
    </row>
    <row r="173" spans="2:7" s="785" customFormat="1" ht="70" x14ac:dyDescent="0.25">
      <c r="B173" s="41" t="s">
        <v>903</v>
      </c>
      <c r="C173" s="41" t="s">
        <v>904</v>
      </c>
      <c r="D173" s="41" t="s">
        <v>889</v>
      </c>
      <c r="E173" s="41">
        <v>1</v>
      </c>
      <c r="F173" s="807"/>
      <c r="G173" s="801">
        <f>E173*F173</f>
        <v>0</v>
      </c>
    </row>
    <row r="174" spans="2:7" s="785" customFormat="1" x14ac:dyDescent="0.25">
      <c r="B174" s="41"/>
      <c r="C174" s="41"/>
      <c r="D174" s="41"/>
      <c r="E174" s="41"/>
      <c r="F174" s="800"/>
      <c r="G174" s="801"/>
    </row>
    <row r="175" spans="2:7" s="785" customFormat="1" ht="51.75" customHeight="1" x14ac:dyDescent="0.25">
      <c r="B175" s="41" t="s">
        <v>905</v>
      </c>
      <c r="C175" s="41" t="s">
        <v>906</v>
      </c>
      <c r="D175" s="41" t="s">
        <v>761</v>
      </c>
      <c r="E175" s="41">
        <v>1</v>
      </c>
      <c r="F175" s="800"/>
      <c r="G175" s="801">
        <f>E175*F175</f>
        <v>0</v>
      </c>
    </row>
    <row r="176" spans="2:7" s="785" customFormat="1" x14ac:dyDescent="0.25">
      <c r="B176" s="808"/>
      <c r="C176" s="41"/>
      <c r="D176" s="41"/>
      <c r="E176" s="41"/>
      <c r="F176" s="800"/>
      <c r="G176" s="801"/>
    </row>
    <row r="177" spans="2:256" x14ac:dyDescent="0.25">
      <c r="B177" s="143"/>
      <c r="C177" s="144"/>
      <c r="D177" s="145"/>
      <c r="E177" s="146"/>
      <c r="F177" s="436" t="s">
        <v>92</v>
      </c>
      <c r="G177" s="437">
        <f>SUM(G125:G176)</f>
        <v>0</v>
      </c>
    </row>
    <row r="178" spans="2:256" s="785" customFormat="1" x14ac:dyDescent="0.25">
      <c r="B178" s="41"/>
      <c r="C178" s="41"/>
      <c r="D178" s="41"/>
      <c r="E178" s="41"/>
      <c r="F178" s="41"/>
      <c r="G178" s="41"/>
    </row>
    <row r="179" spans="2:256" s="785" customFormat="1" x14ac:dyDescent="0.25">
      <c r="B179" s="41"/>
      <c r="C179" s="289" t="s">
        <v>907</v>
      </c>
      <c r="D179" s="41"/>
      <c r="E179" s="41"/>
      <c r="F179" s="41"/>
      <c r="G179" s="41"/>
    </row>
    <row r="180" spans="2:256" s="785" customFormat="1" x14ac:dyDescent="0.25">
      <c r="B180" s="41"/>
      <c r="C180" s="41"/>
      <c r="D180" s="41"/>
      <c r="E180" s="41"/>
      <c r="F180" s="41"/>
      <c r="G180" s="41"/>
    </row>
    <row r="181" spans="2:256" s="785" customFormat="1" ht="118.5" customHeight="1" x14ac:dyDescent="0.25">
      <c r="B181" s="41" t="s">
        <v>908</v>
      </c>
      <c r="C181" s="41" t="s">
        <v>909</v>
      </c>
      <c r="D181" s="41" t="s">
        <v>761</v>
      </c>
      <c r="E181" s="41">
        <v>1</v>
      </c>
      <c r="F181" s="41"/>
      <c r="G181" s="41" t="s">
        <v>61</v>
      </c>
    </row>
    <row r="182" spans="2:256" s="785" customFormat="1" x14ac:dyDescent="0.25">
      <c r="B182" s="41"/>
      <c r="C182" s="41"/>
      <c r="D182" s="41"/>
      <c r="E182" s="41"/>
      <c r="F182" s="41"/>
      <c r="G182" s="41"/>
    </row>
    <row r="183" spans="2:256" s="785" customFormat="1" x14ac:dyDescent="0.25">
      <c r="B183" s="41"/>
      <c r="C183" s="289" t="s">
        <v>910</v>
      </c>
      <c r="D183" s="41"/>
      <c r="E183" s="41"/>
      <c r="F183" s="41"/>
      <c r="G183" s="41"/>
    </row>
    <row r="184" spans="2:256" s="785" customFormat="1" x14ac:dyDescent="0.25">
      <c r="B184" s="41"/>
      <c r="C184" s="41"/>
      <c r="D184" s="41"/>
      <c r="E184" s="41"/>
      <c r="F184" s="41"/>
      <c r="G184" s="41"/>
    </row>
    <row r="185" spans="2:256" s="785" customFormat="1" ht="84" x14ac:dyDescent="0.25">
      <c r="B185" s="41"/>
      <c r="C185" s="41" t="s">
        <v>911</v>
      </c>
      <c r="D185" s="41" t="s">
        <v>60</v>
      </c>
      <c r="E185" s="41">
        <v>1</v>
      </c>
      <c r="F185" s="41"/>
      <c r="G185" s="41" t="s">
        <v>61</v>
      </c>
    </row>
    <row r="186" spans="2:256" s="785" customFormat="1" x14ac:dyDescent="0.25">
      <c r="B186" s="41"/>
      <c r="C186" s="41"/>
      <c r="D186" s="41"/>
      <c r="E186" s="41"/>
      <c r="F186" s="41"/>
      <c r="G186" s="41"/>
    </row>
    <row r="187" spans="2:256" s="785" customFormat="1" ht="70" x14ac:dyDescent="0.25">
      <c r="B187" s="41"/>
      <c r="C187" s="41" t="s">
        <v>912</v>
      </c>
      <c r="D187" s="41" t="s">
        <v>132</v>
      </c>
      <c r="E187" s="41">
        <v>1</v>
      </c>
      <c r="F187" s="41"/>
      <c r="G187" s="41" t="s">
        <v>61</v>
      </c>
    </row>
    <row r="188" spans="2:256" s="785" customFormat="1" x14ac:dyDescent="0.25">
      <c r="B188" s="41"/>
      <c r="C188" s="41"/>
      <c r="D188" s="41"/>
      <c r="E188" s="41"/>
      <c r="F188" s="41"/>
      <c r="G188" s="41"/>
    </row>
    <row r="189" spans="2:256" s="785" customFormat="1" ht="28" x14ac:dyDescent="0.25">
      <c r="B189" s="41"/>
      <c r="C189" s="41" t="s">
        <v>913</v>
      </c>
      <c r="D189" s="41" t="s">
        <v>166</v>
      </c>
      <c r="E189" s="41">
        <v>0</v>
      </c>
      <c r="F189" s="41"/>
      <c r="G189" s="41" t="s">
        <v>61</v>
      </c>
    </row>
    <row r="190" spans="2:256" s="785" customFormat="1" x14ac:dyDescent="0.25">
      <c r="B190" s="41"/>
      <c r="C190" s="41"/>
      <c r="D190" s="41"/>
      <c r="E190" s="41"/>
      <c r="F190" s="41"/>
      <c r="G190" s="41"/>
    </row>
    <row r="191" spans="2:256" s="785" customFormat="1" ht="42" x14ac:dyDescent="0.25">
      <c r="B191" s="41" t="s">
        <v>914</v>
      </c>
      <c r="C191" s="41" t="s">
        <v>915</v>
      </c>
      <c r="D191" s="41" t="s">
        <v>761</v>
      </c>
      <c r="E191" s="41">
        <v>2</v>
      </c>
      <c r="F191" s="41"/>
      <c r="G191" s="41"/>
    </row>
    <row r="192" spans="2:256" x14ac:dyDescent="0.25">
      <c r="B192" s="158"/>
      <c r="C192" s="41"/>
      <c r="D192" s="158"/>
      <c r="E192" s="388"/>
      <c r="F192" s="221"/>
      <c r="G192" s="221"/>
      <c r="H192" s="12"/>
      <c r="I192" s="454"/>
      <c r="J192" s="454"/>
      <c r="K192" s="454"/>
      <c r="L192" s="454"/>
      <c r="M192" s="454"/>
      <c r="N192" s="454"/>
      <c r="O192" s="454"/>
      <c r="P192" s="454"/>
      <c r="Q192" s="454"/>
      <c r="R192" s="454"/>
      <c r="S192" s="454"/>
      <c r="T192" s="454"/>
      <c r="U192" s="454"/>
      <c r="V192" s="454"/>
      <c r="W192" s="454"/>
      <c r="X192" s="454"/>
      <c r="Y192" s="454"/>
      <c r="Z192" s="454"/>
      <c r="AA192" s="454"/>
      <c r="AB192" s="454"/>
      <c r="AC192" s="454"/>
      <c r="AD192" s="454"/>
      <c r="AE192" s="454"/>
      <c r="AF192" s="454"/>
      <c r="AG192" s="454"/>
      <c r="AH192" s="454"/>
      <c r="AI192" s="454"/>
      <c r="AJ192" s="454"/>
      <c r="AK192" s="454"/>
      <c r="AL192" s="454"/>
      <c r="AM192" s="454"/>
      <c r="AN192" s="454"/>
      <c r="AO192" s="454"/>
      <c r="AP192" s="454"/>
      <c r="AQ192" s="454"/>
      <c r="AR192" s="454"/>
      <c r="AS192" s="454"/>
      <c r="AT192" s="454"/>
      <c r="AU192" s="454"/>
      <c r="AV192" s="454"/>
      <c r="AW192" s="454"/>
      <c r="AX192" s="454"/>
      <c r="AY192" s="454"/>
      <c r="AZ192" s="454"/>
      <c r="BA192" s="454"/>
      <c r="BB192" s="454"/>
      <c r="BC192" s="454"/>
      <c r="BD192" s="454"/>
      <c r="BE192" s="454"/>
      <c r="BF192" s="454"/>
      <c r="BG192" s="454"/>
      <c r="BH192" s="454"/>
      <c r="BI192" s="454"/>
      <c r="BJ192" s="454"/>
      <c r="BK192" s="454"/>
      <c r="BL192" s="454"/>
      <c r="BM192" s="454"/>
      <c r="BN192" s="454"/>
      <c r="BO192" s="454"/>
      <c r="BP192" s="454"/>
      <c r="BQ192" s="454"/>
      <c r="BR192" s="454"/>
      <c r="BS192" s="454"/>
      <c r="BT192" s="454"/>
      <c r="BU192" s="454"/>
      <c r="BV192" s="454"/>
      <c r="BW192" s="454"/>
      <c r="BX192" s="454"/>
      <c r="BY192" s="454"/>
      <c r="BZ192" s="454"/>
      <c r="CA192" s="454"/>
      <c r="CB192" s="454"/>
      <c r="CC192" s="454"/>
      <c r="CD192" s="454"/>
      <c r="CE192" s="454"/>
      <c r="CF192" s="454"/>
      <c r="CG192" s="454"/>
      <c r="CH192" s="454"/>
      <c r="CI192" s="454"/>
      <c r="CJ192" s="454"/>
      <c r="CK192" s="454"/>
      <c r="CL192" s="454"/>
      <c r="CM192" s="454"/>
      <c r="CN192" s="454"/>
      <c r="CO192" s="454"/>
      <c r="CP192" s="454"/>
      <c r="CQ192" s="454"/>
      <c r="CR192" s="454"/>
      <c r="CS192" s="454"/>
      <c r="CT192" s="454"/>
      <c r="CU192" s="454"/>
      <c r="CV192" s="454"/>
      <c r="CW192" s="454"/>
      <c r="CX192" s="454"/>
      <c r="CY192" s="454"/>
      <c r="CZ192" s="454"/>
      <c r="DA192" s="454"/>
      <c r="DB192" s="454"/>
      <c r="DC192" s="454"/>
      <c r="DD192" s="454"/>
      <c r="DE192" s="454"/>
      <c r="DF192" s="454"/>
      <c r="DG192" s="454"/>
      <c r="DH192" s="454"/>
      <c r="DI192" s="454"/>
      <c r="DJ192" s="454"/>
      <c r="DK192" s="454"/>
      <c r="DL192" s="454"/>
      <c r="DM192" s="454"/>
      <c r="DN192" s="454"/>
      <c r="DO192" s="454"/>
      <c r="DP192" s="454"/>
      <c r="DQ192" s="454"/>
      <c r="DR192" s="454"/>
      <c r="DS192" s="454"/>
      <c r="DT192" s="454"/>
      <c r="DU192" s="454"/>
      <c r="DV192" s="454"/>
      <c r="DW192" s="454"/>
      <c r="DX192" s="454"/>
      <c r="DY192" s="454"/>
      <c r="DZ192" s="454"/>
      <c r="EA192" s="454"/>
      <c r="EB192" s="454"/>
      <c r="EC192" s="454"/>
      <c r="ED192" s="454"/>
      <c r="EE192" s="454"/>
      <c r="EF192" s="454"/>
      <c r="EG192" s="454"/>
      <c r="EH192" s="454"/>
      <c r="EI192" s="454"/>
      <c r="EJ192" s="454"/>
      <c r="EK192" s="454"/>
      <c r="EL192" s="454"/>
      <c r="EM192" s="454"/>
      <c r="EN192" s="454"/>
      <c r="EO192" s="454"/>
      <c r="EP192" s="454"/>
      <c r="EQ192" s="454"/>
      <c r="ER192" s="454"/>
      <c r="ES192" s="454"/>
      <c r="ET192" s="454"/>
      <c r="EU192" s="454"/>
      <c r="EV192" s="454"/>
      <c r="EW192" s="454"/>
      <c r="EX192" s="454"/>
      <c r="EY192" s="454"/>
      <c r="EZ192" s="454"/>
      <c r="FA192" s="454"/>
      <c r="FB192" s="454"/>
      <c r="FC192" s="454"/>
      <c r="FD192" s="454"/>
      <c r="FE192" s="454"/>
      <c r="FF192" s="454"/>
      <c r="FG192" s="454"/>
      <c r="FH192" s="454"/>
      <c r="FI192" s="454"/>
      <c r="FJ192" s="454"/>
      <c r="FK192" s="454"/>
      <c r="FL192" s="454"/>
      <c r="FM192" s="454"/>
      <c r="FN192" s="454"/>
      <c r="FO192" s="454"/>
      <c r="FP192" s="454"/>
      <c r="FQ192" s="454"/>
      <c r="FR192" s="454"/>
      <c r="FS192" s="454"/>
      <c r="FT192" s="454"/>
      <c r="FU192" s="454"/>
      <c r="FV192" s="454"/>
      <c r="FW192" s="454"/>
      <c r="FX192" s="454"/>
      <c r="FY192" s="454"/>
      <c r="FZ192" s="454"/>
      <c r="GA192" s="454"/>
      <c r="GB192" s="454"/>
      <c r="GC192" s="454"/>
      <c r="GD192" s="454"/>
      <c r="GE192" s="454"/>
      <c r="GF192" s="454"/>
      <c r="GG192" s="454"/>
      <c r="GH192" s="454"/>
      <c r="GI192" s="454"/>
      <c r="GJ192" s="454"/>
      <c r="GK192" s="454"/>
      <c r="GL192" s="454"/>
      <c r="GM192" s="454"/>
      <c r="GN192" s="454"/>
      <c r="GO192" s="454"/>
      <c r="GP192" s="454"/>
      <c r="GQ192" s="454"/>
      <c r="GR192" s="454"/>
      <c r="GS192" s="454"/>
      <c r="GT192" s="454"/>
      <c r="GU192" s="454"/>
      <c r="GV192" s="454"/>
      <c r="GW192" s="454"/>
      <c r="GX192" s="454"/>
      <c r="GY192" s="454"/>
      <c r="GZ192" s="454"/>
      <c r="HA192" s="454"/>
      <c r="HB192" s="454"/>
      <c r="HC192" s="454"/>
      <c r="HD192" s="454"/>
      <c r="HE192" s="454"/>
      <c r="HF192" s="454"/>
      <c r="HG192" s="454"/>
      <c r="HH192" s="454"/>
      <c r="HI192" s="454"/>
      <c r="HJ192" s="454"/>
      <c r="HK192" s="454"/>
      <c r="HL192" s="454"/>
      <c r="HM192" s="454"/>
      <c r="HN192" s="454"/>
      <c r="HO192" s="454"/>
      <c r="HP192" s="454"/>
      <c r="HQ192" s="454"/>
      <c r="HR192" s="454"/>
      <c r="HS192" s="454"/>
      <c r="HT192" s="454"/>
      <c r="HU192" s="454"/>
      <c r="HV192" s="454"/>
      <c r="HW192" s="454"/>
      <c r="HX192" s="454"/>
      <c r="HY192" s="454"/>
      <c r="HZ192" s="454"/>
      <c r="IA192" s="454"/>
      <c r="IB192" s="454"/>
      <c r="IC192" s="454"/>
      <c r="ID192" s="454"/>
      <c r="IE192" s="454"/>
      <c r="IF192" s="454"/>
      <c r="IG192" s="454"/>
      <c r="IH192" s="454"/>
      <c r="II192" s="454"/>
      <c r="IJ192" s="454"/>
      <c r="IK192" s="454"/>
      <c r="IL192" s="454"/>
      <c r="IM192" s="454"/>
      <c r="IN192" s="454"/>
      <c r="IO192" s="454"/>
      <c r="IP192" s="454"/>
      <c r="IQ192" s="454"/>
      <c r="IR192" s="454"/>
      <c r="IS192" s="454"/>
      <c r="IT192" s="454"/>
      <c r="IU192" s="454"/>
      <c r="IV192" s="454"/>
    </row>
    <row r="193" spans="2:256" x14ac:dyDescent="0.25">
      <c r="B193" s="31" t="s">
        <v>916</v>
      </c>
      <c r="C193" s="27" t="s">
        <v>917</v>
      </c>
      <c r="D193" s="424"/>
      <c r="E193" s="424"/>
      <c r="F193" s="425"/>
      <c r="G193" s="425"/>
    </row>
    <row r="194" spans="2:256" ht="93" customHeight="1" x14ac:dyDescent="0.25">
      <c r="B194" s="158" t="s">
        <v>918</v>
      </c>
      <c r="C194" s="41" t="s">
        <v>919</v>
      </c>
      <c r="D194" s="158" t="s">
        <v>811</v>
      </c>
      <c r="E194" s="809">
        <v>2</v>
      </c>
      <c r="F194" s="221"/>
      <c r="G194" s="221">
        <f>E194*F194</f>
        <v>0</v>
      </c>
      <c r="H194" s="454"/>
      <c r="I194" s="454"/>
      <c r="J194" s="454"/>
      <c r="K194" s="454"/>
      <c r="L194" s="454"/>
      <c r="M194" s="454"/>
      <c r="N194" s="454"/>
      <c r="O194" s="454"/>
      <c r="P194" s="454"/>
      <c r="Q194" s="454"/>
      <c r="R194" s="454"/>
      <c r="S194" s="454"/>
      <c r="T194" s="454"/>
      <c r="U194" s="454"/>
      <c r="V194" s="454"/>
      <c r="W194" s="454"/>
      <c r="X194" s="454"/>
      <c r="Y194" s="454"/>
      <c r="Z194" s="454"/>
      <c r="AA194" s="454"/>
      <c r="AB194" s="454"/>
      <c r="AC194" s="454"/>
      <c r="AD194" s="454"/>
      <c r="AE194" s="454"/>
      <c r="AF194" s="454"/>
      <c r="AG194" s="454"/>
      <c r="AH194" s="454"/>
      <c r="AI194" s="454"/>
      <c r="AJ194" s="454"/>
      <c r="AK194" s="454"/>
      <c r="AL194" s="454"/>
      <c r="AM194" s="454"/>
      <c r="AN194" s="454"/>
      <c r="AO194" s="454"/>
      <c r="AP194" s="454"/>
      <c r="AQ194" s="454"/>
      <c r="AR194" s="454"/>
      <c r="AS194" s="454"/>
      <c r="AT194" s="454"/>
      <c r="AU194" s="454"/>
      <c r="AV194" s="454"/>
      <c r="AW194" s="454"/>
      <c r="AX194" s="454"/>
      <c r="AY194" s="454"/>
      <c r="AZ194" s="454"/>
      <c r="BA194" s="454"/>
      <c r="BB194" s="454"/>
      <c r="BC194" s="454"/>
      <c r="BD194" s="454"/>
      <c r="BE194" s="454"/>
      <c r="BF194" s="454"/>
      <c r="BG194" s="454"/>
      <c r="BH194" s="454"/>
      <c r="BI194" s="454"/>
      <c r="BJ194" s="454"/>
      <c r="BK194" s="454"/>
      <c r="BL194" s="454"/>
      <c r="BM194" s="454"/>
      <c r="BN194" s="454"/>
      <c r="BO194" s="454"/>
      <c r="BP194" s="454"/>
      <c r="BQ194" s="454"/>
      <c r="BR194" s="454"/>
      <c r="BS194" s="454"/>
      <c r="BT194" s="454"/>
      <c r="BU194" s="454"/>
      <c r="BV194" s="454"/>
      <c r="BW194" s="454"/>
      <c r="BX194" s="454"/>
      <c r="BY194" s="454"/>
      <c r="BZ194" s="454"/>
      <c r="CA194" s="454"/>
      <c r="CB194" s="454"/>
      <c r="CC194" s="454"/>
      <c r="CD194" s="454"/>
      <c r="CE194" s="454"/>
      <c r="CF194" s="454"/>
      <c r="CG194" s="454"/>
      <c r="CH194" s="454"/>
      <c r="CI194" s="454"/>
      <c r="CJ194" s="454"/>
      <c r="CK194" s="454"/>
      <c r="CL194" s="454"/>
      <c r="CM194" s="454"/>
      <c r="CN194" s="454"/>
      <c r="CO194" s="454"/>
      <c r="CP194" s="454"/>
      <c r="CQ194" s="454"/>
      <c r="CR194" s="454"/>
      <c r="CS194" s="454"/>
      <c r="CT194" s="454"/>
      <c r="CU194" s="454"/>
      <c r="CV194" s="454"/>
      <c r="CW194" s="454"/>
      <c r="CX194" s="454"/>
      <c r="CY194" s="454"/>
      <c r="CZ194" s="454"/>
      <c r="DA194" s="454"/>
      <c r="DB194" s="454"/>
      <c r="DC194" s="454"/>
      <c r="DD194" s="454"/>
      <c r="DE194" s="454"/>
      <c r="DF194" s="454"/>
      <c r="DG194" s="454"/>
      <c r="DH194" s="454"/>
      <c r="DI194" s="454"/>
      <c r="DJ194" s="454"/>
      <c r="DK194" s="454"/>
      <c r="DL194" s="454"/>
      <c r="DM194" s="454"/>
      <c r="DN194" s="454"/>
      <c r="DO194" s="454"/>
      <c r="DP194" s="454"/>
      <c r="DQ194" s="454"/>
      <c r="DR194" s="454"/>
      <c r="DS194" s="454"/>
      <c r="DT194" s="454"/>
      <c r="DU194" s="454"/>
      <c r="DV194" s="454"/>
      <c r="DW194" s="454"/>
      <c r="DX194" s="454"/>
      <c r="DY194" s="454"/>
      <c r="DZ194" s="454"/>
      <c r="EA194" s="454"/>
      <c r="EB194" s="454"/>
      <c r="EC194" s="454"/>
      <c r="ED194" s="454"/>
      <c r="EE194" s="454"/>
      <c r="EF194" s="454"/>
      <c r="EG194" s="454"/>
      <c r="EH194" s="454"/>
      <c r="EI194" s="454"/>
      <c r="EJ194" s="454"/>
      <c r="EK194" s="454"/>
      <c r="EL194" s="454"/>
      <c r="EM194" s="454"/>
      <c r="EN194" s="454"/>
      <c r="EO194" s="454"/>
      <c r="EP194" s="454"/>
      <c r="EQ194" s="454"/>
      <c r="ER194" s="454"/>
      <c r="ES194" s="454"/>
      <c r="ET194" s="454"/>
      <c r="EU194" s="454"/>
      <c r="EV194" s="454"/>
      <c r="EW194" s="454"/>
      <c r="EX194" s="454"/>
      <c r="EY194" s="454"/>
      <c r="EZ194" s="454"/>
      <c r="FA194" s="454"/>
      <c r="FB194" s="454"/>
      <c r="FC194" s="454"/>
      <c r="FD194" s="454"/>
      <c r="FE194" s="454"/>
      <c r="FF194" s="454"/>
      <c r="FG194" s="454"/>
      <c r="FH194" s="454"/>
      <c r="FI194" s="454"/>
      <c r="FJ194" s="454"/>
      <c r="FK194" s="454"/>
      <c r="FL194" s="454"/>
      <c r="FM194" s="454"/>
      <c r="FN194" s="454"/>
      <c r="FO194" s="454"/>
      <c r="FP194" s="454"/>
      <c r="FQ194" s="454"/>
      <c r="FR194" s="454"/>
      <c r="FS194" s="454"/>
      <c r="FT194" s="454"/>
      <c r="FU194" s="454"/>
      <c r="FV194" s="454"/>
      <c r="FW194" s="454"/>
      <c r="FX194" s="454"/>
      <c r="FY194" s="454"/>
      <c r="FZ194" s="454"/>
      <c r="GA194" s="454"/>
      <c r="GB194" s="454"/>
      <c r="GC194" s="454"/>
      <c r="GD194" s="454"/>
      <c r="GE194" s="454"/>
      <c r="GF194" s="454"/>
      <c r="GG194" s="454"/>
      <c r="GH194" s="454"/>
      <c r="GI194" s="454"/>
      <c r="GJ194" s="454"/>
      <c r="GK194" s="454"/>
      <c r="GL194" s="454"/>
      <c r="GM194" s="454"/>
      <c r="GN194" s="454"/>
      <c r="GO194" s="454"/>
      <c r="GP194" s="454"/>
      <c r="GQ194" s="454"/>
      <c r="GR194" s="454"/>
      <c r="GS194" s="454"/>
      <c r="GT194" s="454"/>
      <c r="GU194" s="454"/>
      <c r="GV194" s="454"/>
      <c r="GW194" s="454"/>
      <c r="GX194" s="454"/>
      <c r="GY194" s="454"/>
      <c r="GZ194" s="454"/>
      <c r="HA194" s="454"/>
      <c r="HB194" s="454"/>
      <c r="HC194" s="454"/>
      <c r="HD194" s="454"/>
      <c r="HE194" s="454"/>
      <c r="HF194" s="454"/>
      <c r="HG194" s="454"/>
      <c r="HH194" s="454"/>
      <c r="HI194" s="454"/>
      <c r="HJ194" s="454"/>
      <c r="HK194" s="454"/>
      <c r="HL194" s="454"/>
      <c r="HM194" s="454"/>
      <c r="HN194" s="454"/>
      <c r="HO194" s="454"/>
      <c r="HP194" s="454"/>
      <c r="HQ194" s="454"/>
      <c r="HR194" s="454"/>
      <c r="HS194" s="454"/>
      <c r="HT194" s="454"/>
      <c r="HU194" s="454"/>
      <c r="HV194" s="454"/>
      <c r="HW194" s="454"/>
      <c r="HX194" s="454"/>
      <c r="HY194" s="454"/>
      <c r="HZ194" s="454"/>
      <c r="IA194" s="454"/>
      <c r="IB194" s="454"/>
      <c r="IC194" s="454"/>
      <c r="ID194" s="454"/>
      <c r="IE194" s="454"/>
      <c r="IF194" s="454"/>
      <c r="IG194" s="454"/>
      <c r="IH194" s="454"/>
      <c r="II194" s="454"/>
      <c r="IJ194" s="454"/>
      <c r="IK194" s="454"/>
      <c r="IL194" s="454"/>
      <c r="IM194" s="454"/>
      <c r="IN194" s="454"/>
      <c r="IO194" s="454"/>
      <c r="IP194" s="454"/>
      <c r="IQ194" s="454"/>
      <c r="IR194" s="454"/>
      <c r="IS194" s="454"/>
      <c r="IT194" s="454"/>
      <c r="IU194" s="454"/>
      <c r="IV194" s="454"/>
    </row>
    <row r="195" spans="2:256" x14ac:dyDescent="0.25">
      <c r="B195" s="143"/>
      <c r="C195" s="144"/>
      <c r="D195" s="145"/>
      <c r="E195" s="146"/>
      <c r="F195" s="436" t="s">
        <v>92</v>
      </c>
      <c r="G195" s="437">
        <f>SUM(G143:G149)</f>
        <v>0</v>
      </c>
    </row>
    <row r="196" spans="2:256" x14ac:dyDescent="0.25">
      <c r="B196" s="444"/>
      <c r="C196" s="447"/>
      <c r="D196" s="446"/>
      <c r="E196" s="443"/>
      <c r="F196" s="556"/>
      <c r="G196" s="460"/>
    </row>
    <row r="197" spans="2:256" x14ac:dyDescent="0.25">
      <c r="B197" s="444"/>
      <c r="C197" s="447"/>
      <c r="D197" s="446"/>
      <c r="E197" s="443"/>
      <c r="F197" s="556"/>
      <c r="G197" s="460"/>
    </row>
    <row r="198" spans="2:256" x14ac:dyDescent="0.25">
      <c r="B198" s="286"/>
      <c r="C198" s="219" t="s">
        <v>172</v>
      </c>
      <c r="D198" s="158"/>
      <c r="E198" s="43"/>
      <c r="F198" s="456"/>
      <c r="G198" s="457"/>
    </row>
    <row r="199" spans="2:256" x14ac:dyDescent="0.25">
      <c r="B199" s="286"/>
      <c r="C199" s="41"/>
      <c r="D199" s="388"/>
      <c r="E199" s="43"/>
      <c r="F199" s="456"/>
      <c r="G199" s="457"/>
    </row>
    <row r="200" spans="2:256" x14ac:dyDescent="0.25">
      <c r="B200" s="286"/>
      <c r="C200" s="222" t="s">
        <v>920</v>
      </c>
      <c r="D200" s="388"/>
      <c r="E200" s="43"/>
      <c r="F200" s="456"/>
      <c r="G200" s="457">
        <f>G36</f>
        <v>0</v>
      </c>
    </row>
    <row r="201" spans="2:256" x14ac:dyDescent="0.25">
      <c r="B201" s="286"/>
      <c r="C201" s="222" t="s">
        <v>921</v>
      </c>
      <c r="D201" s="388"/>
      <c r="E201" s="43"/>
      <c r="F201" s="456"/>
      <c r="G201" s="457">
        <f>G41</f>
        <v>0</v>
      </c>
    </row>
    <row r="202" spans="2:256" x14ac:dyDescent="0.25">
      <c r="B202" s="286"/>
      <c r="C202" s="222" t="s">
        <v>922</v>
      </c>
      <c r="D202" s="388"/>
      <c r="E202" s="43"/>
      <c r="F202" s="456"/>
      <c r="G202" s="457">
        <f>G84</f>
        <v>0</v>
      </c>
    </row>
    <row r="203" spans="2:256" x14ac:dyDescent="0.25">
      <c r="B203" s="286"/>
      <c r="C203" s="222" t="s">
        <v>923</v>
      </c>
      <c r="D203" s="458"/>
      <c r="E203" s="286"/>
      <c r="F203" s="459"/>
      <c r="G203" s="460">
        <f>G138</f>
        <v>0</v>
      </c>
    </row>
    <row r="204" spans="2:256" x14ac:dyDescent="0.25">
      <c r="B204" s="286"/>
      <c r="C204" s="222" t="s">
        <v>924</v>
      </c>
      <c r="D204" s="458"/>
      <c r="E204" s="286"/>
      <c r="F204" s="459"/>
      <c r="G204" s="460">
        <f>G177</f>
        <v>0</v>
      </c>
    </row>
    <row r="205" spans="2:256" x14ac:dyDescent="0.25">
      <c r="B205" s="286"/>
      <c r="C205" s="222" t="s">
        <v>925</v>
      </c>
      <c r="D205" s="458"/>
      <c r="E205" s="286"/>
      <c r="F205" s="459"/>
      <c r="G205" s="460">
        <f>G195</f>
        <v>0</v>
      </c>
    </row>
    <row r="206" spans="2:256" x14ac:dyDescent="0.25">
      <c r="B206" s="286"/>
      <c r="C206" s="297"/>
      <c r="D206" s="458"/>
      <c r="E206" s="286"/>
      <c r="F206" s="459"/>
      <c r="G206" s="460"/>
    </row>
    <row r="207" spans="2:256" x14ac:dyDescent="0.25">
      <c r="B207" s="286"/>
      <c r="C207" s="297"/>
      <c r="D207" s="458"/>
      <c r="E207" s="286"/>
      <c r="F207" s="459"/>
      <c r="G207" s="460"/>
    </row>
    <row r="208" spans="2:256" x14ac:dyDescent="0.25">
      <c r="B208" s="286"/>
      <c r="C208" s="297"/>
      <c r="D208" s="458"/>
      <c r="E208" s="286"/>
      <c r="F208" s="461"/>
      <c r="G208" s="461"/>
    </row>
    <row r="209" spans="2:7" x14ac:dyDescent="0.25">
      <c r="B209" s="143"/>
      <c r="C209" s="144"/>
      <c r="D209" s="145"/>
      <c r="E209" s="146"/>
      <c r="F209" s="462" t="s">
        <v>177</v>
      </c>
      <c r="G209" s="463">
        <f>SUM(G199:G207)</f>
        <v>0</v>
      </c>
    </row>
    <row r="210" spans="2:7" ht="14.5" x14ac:dyDescent="0.25">
      <c r="C210" s="927"/>
      <c r="D210" s="928"/>
      <c r="E210" s="302"/>
      <c r="F210" s="464"/>
      <c r="G210" s="464"/>
    </row>
    <row r="211" spans="2:7" x14ac:dyDescent="0.25">
      <c r="C211" s="929"/>
      <c r="D211" s="928"/>
      <c r="E211" s="302"/>
      <c r="F211" s="464"/>
      <c r="G211" s="465"/>
    </row>
  </sheetData>
  <mergeCells count="1">
    <mergeCell ref="B1:G1"/>
  </mergeCells>
  <phoneticPr fontId="15" type="noConversion"/>
  <printOptions horizontalCentered="1"/>
  <pageMargins left="0.55118110236220497" right="0.31496062992126" top="0.39370078740157499" bottom="0.39370078740157499" header="0.118110236220472" footer="0.118110236220472"/>
  <pageSetup paperSize="9" scale="68" orientation="portrait" horizontalDpi="300" verticalDpi="300" r:id="rId1"/>
  <headerFooter>
    <oddFooter>&amp;LBill No. &amp;A&amp;R&amp;A/&amp;P</oddFooter>
  </headerFooter>
  <rowBreaks count="5" manualBreakCount="5">
    <brk id="36" max="16383" man="1"/>
    <brk id="41" max="16383" man="1"/>
    <brk id="84" max="16383" man="1"/>
    <brk id="138" max="16383" man="1"/>
    <brk id="17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E5766-E62C-4D38-9C67-F7E3F028B0C7}">
  <sheetPr>
    <tabColor theme="3"/>
  </sheetPr>
  <dimension ref="B1:G275"/>
  <sheetViews>
    <sheetView showGridLines="0" tabSelected="1" view="pageBreakPreview" zoomScale="88" zoomScaleNormal="88" zoomScaleSheetLayoutView="88" workbookViewId="0">
      <selection activeCell="C235" sqref="C235"/>
    </sheetView>
  </sheetViews>
  <sheetFormatPr defaultColWidth="8.7265625" defaultRowHeight="14" x14ac:dyDescent="0.25"/>
  <cols>
    <col min="1" max="1" width="4.7265625" style="198" customWidth="1"/>
    <col min="2" max="2" width="12.7265625" style="250" customWidth="1"/>
    <col min="3" max="3" width="56.7265625" style="198" customWidth="1"/>
    <col min="4" max="4" width="8.7265625" style="250" customWidth="1"/>
    <col min="5" max="5" width="12.7265625" style="250" customWidth="1"/>
    <col min="6" max="6" width="14.7265625" style="874" customWidth="1"/>
    <col min="7" max="7" width="15.7265625" style="874" customWidth="1"/>
    <col min="8" max="16384" width="8.7265625" style="198"/>
  </cols>
  <sheetData>
    <row r="1" spans="2:7" ht="20.25" customHeight="1" x14ac:dyDescent="0.25">
      <c r="B1" s="969" t="s">
        <v>926</v>
      </c>
      <c r="C1" s="969"/>
      <c r="D1" s="969"/>
      <c r="E1" s="969"/>
      <c r="F1" s="969"/>
      <c r="G1" s="969"/>
    </row>
    <row r="2" spans="2:7" ht="20.25" customHeight="1" x14ac:dyDescent="0.25">
      <c r="B2" s="1" t="s">
        <v>1</v>
      </c>
      <c r="C2" s="14"/>
      <c r="D2" s="64"/>
      <c r="E2" s="64"/>
      <c r="F2" s="822"/>
      <c r="G2" s="822"/>
    </row>
    <row r="3" spans="2:7" ht="20.25" customHeight="1" x14ac:dyDescent="0.25">
      <c r="B3" s="5" t="s">
        <v>42</v>
      </c>
      <c r="C3" s="67" t="s">
        <v>39</v>
      </c>
      <c r="D3" s="6"/>
      <c r="E3" s="6"/>
      <c r="F3" s="7"/>
      <c r="G3" s="823"/>
    </row>
    <row r="4" spans="2:7" ht="20.25" customHeight="1" x14ac:dyDescent="0.25">
      <c r="B4" s="5" t="s">
        <v>927</v>
      </c>
      <c r="C4" s="11"/>
      <c r="D4" s="824"/>
      <c r="E4" s="6"/>
      <c r="F4" s="825"/>
      <c r="G4" s="825"/>
    </row>
    <row r="5" spans="2:7" x14ac:dyDescent="0.25">
      <c r="B5" s="6"/>
      <c r="C5" s="67"/>
      <c r="D5" s="6"/>
      <c r="E5" s="824"/>
      <c r="F5" s="826"/>
      <c r="G5" s="826"/>
    </row>
    <row r="6" spans="2:7" s="14" customFormat="1" x14ac:dyDescent="0.25">
      <c r="B6" s="827" t="s">
        <v>50</v>
      </c>
      <c r="C6" s="827" t="s">
        <v>51</v>
      </c>
      <c r="D6" s="827" t="s">
        <v>52</v>
      </c>
      <c r="E6" s="828" t="s">
        <v>53</v>
      </c>
      <c r="F6" s="829" t="s">
        <v>54</v>
      </c>
      <c r="G6" s="829" t="s">
        <v>55</v>
      </c>
    </row>
    <row r="7" spans="2:7" s="14" customFormat="1" x14ac:dyDescent="0.25">
      <c r="B7" s="830"/>
      <c r="C7" s="831"/>
      <c r="D7" s="830"/>
      <c r="E7" s="832"/>
      <c r="F7" s="833" t="s">
        <v>56</v>
      </c>
      <c r="G7" s="833" t="s">
        <v>56</v>
      </c>
    </row>
    <row r="8" spans="2:7" x14ac:dyDescent="0.25">
      <c r="B8" s="576"/>
      <c r="C8" s="387"/>
      <c r="D8" s="576"/>
      <c r="E8" s="834"/>
      <c r="F8" s="579"/>
      <c r="G8" s="579"/>
    </row>
    <row r="9" spans="2:7" x14ac:dyDescent="0.25">
      <c r="B9" s="576"/>
      <c r="C9" s="219" t="s">
        <v>319</v>
      </c>
      <c r="D9" s="576"/>
      <c r="E9" s="834"/>
      <c r="F9" s="579"/>
      <c r="G9" s="579"/>
    </row>
    <row r="10" spans="2:7" x14ac:dyDescent="0.25">
      <c r="B10" s="576"/>
      <c r="C10" s="835"/>
      <c r="D10" s="576"/>
      <c r="E10" s="834"/>
      <c r="F10" s="579"/>
      <c r="G10" s="579"/>
    </row>
    <row r="11" spans="2:7" ht="26.25" customHeight="1" x14ac:dyDescent="0.25">
      <c r="B11" s="576"/>
      <c r="C11" s="836" t="s">
        <v>359</v>
      </c>
      <c r="D11" s="576"/>
      <c r="E11" s="837"/>
      <c r="F11" s="579"/>
      <c r="G11" s="579"/>
    </row>
    <row r="12" spans="2:7" x14ac:dyDescent="0.25">
      <c r="B12" s="576"/>
      <c r="C12" s="838" t="s">
        <v>322</v>
      </c>
      <c r="D12" s="576"/>
      <c r="E12" s="837"/>
      <c r="F12" s="579"/>
      <c r="G12" s="579"/>
    </row>
    <row r="13" spans="2:7" ht="17" x14ac:dyDescent="0.25">
      <c r="B13" s="158" t="s">
        <v>928</v>
      </c>
      <c r="C13" s="153" t="s">
        <v>929</v>
      </c>
      <c r="D13" s="158" t="s">
        <v>441</v>
      </c>
      <c r="E13" s="839">
        <v>49.561799999999998</v>
      </c>
      <c r="F13" s="271"/>
      <c r="G13" s="271">
        <f>F13*E13</f>
        <v>0</v>
      </c>
    </row>
    <row r="14" spans="2:7" x14ac:dyDescent="0.25">
      <c r="B14" s="158"/>
      <c r="C14" s="233" t="s">
        <v>364</v>
      </c>
      <c r="D14" s="158"/>
      <c r="E14" s="656"/>
      <c r="F14" s="582"/>
      <c r="G14" s="270"/>
    </row>
    <row r="15" spans="2:7" x14ac:dyDescent="0.25">
      <c r="B15" s="158"/>
      <c r="C15" s="233"/>
      <c r="D15" s="158"/>
      <c r="E15" s="656"/>
      <c r="F15" s="582"/>
      <c r="G15" s="270"/>
    </row>
    <row r="16" spans="2:7" x14ac:dyDescent="0.25">
      <c r="B16" s="158"/>
      <c r="C16" s="233" t="s">
        <v>365</v>
      </c>
      <c r="D16" s="158"/>
      <c r="E16" s="656"/>
      <c r="F16" s="582"/>
      <c r="G16" s="270"/>
    </row>
    <row r="17" spans="2:7" x14ac:dyDescent="0.25">
      <c r="B17" s="158"/>
      <c r="C17" s="233"/>
      <c r="D17" s="158"/>
      <c r="E17" s="656"/>
      <c r="F17" s="582"/>
      <c r="G17" s="270"/>
    </row>
    <row r="18" spans="2:7" ht="14.5" x14ac:dyDescent="0.25">
      <c r="B18" s="158"/>
      <c r="C18" s="840" t="s">
        <v>366</v>
      </c>
      <c r="D18" s="158"/>
      <c r="E18" s="656"/>
      <c r="F18" s="582"/>
      <c r="G18" s="270"/>
    </row>
    <row r="19" spans="2:7" x14ac:dyDescent="0.25">
      <c r="B19" s="158"/>
      <c r="C19" s="841"/>
      <c r="D19" s="158"/>
      <c r="E19" s="656"/>
      <c r="F19" s="582"/>
      <c r="G19" s="270"/>
    </row>
    <row r="20" spans="2:7" ht="28" x14ac:dyDescent="0.25">
      <c r="B20" s="158" t="s">
        <v>930</v>
      </c>
      <c r="C20" s="842" t="s">
        <v>368</v>
      </c>
      <c r="D20" s="843" t="s">
        <v>369</v>
      </c>
      <c r="E20" s="844">
        <v>7.4342699999999997</v>
      </c>
      <c r="F20" s="270"/>
      <c r="G20" s="271">
        <f>E20*F20</f>
        <v>0</v>
      </c>
    </row>
    <row r="21" spans="2:7" x14ac:dyDescent="0.25">
      <c r="B21" s="154"/>
      <c r="C21" s="842"/>
      <c r="E21" s="844"/>
      <c r="F21" s="270"/>
      <c r="G21" s="271"/>
    </row>
    <row r="22" spans="2:7" ht="14.5" x14ac:dyDescent="0.25">
      <c r="B22" s="843"/>
      <c r="C22" s="244" t="s">
        <v>931</v>
      </c>
      <c r="D22" s="843"/>
      <c r="E22" s="581"/>
      <c r="F22" s="271"/>
      <c r="G22" s="845"/>
    </row>
    <row r="23" spans="2:7" x14ac:dyDescent="0.25">
      <c r="B23" s="843"/>
      <c r="C23" s="249"/>
      <c r="D23" s="843"/>
      <c r="E23" s="581"/>
      <c r="F23" s="271"/>
      <c r="G23" s="845"/>
    </row>
    <row r="24" spans="2:7" ht="56" x14ac:dyDescent="0.25">
      <c r="B24" s="843"/>
      <c r="C24" s="593" t="s">
        <v>932</v>
      </c>
      <c r="D24" s="843"/>
      <c r="E24" s="581"/>
      <c r="F24" s="271"/>
      <c r="G24" s="845"/>
    </row>
    <row r="25" spans="2:7" ht="17" x14ac:dyDescent="0.25">
      <c r="B25" s="158" t="s">
        <v>933</v>
      </c>
      <c r="C25" s="153" t="s">
        <v>373</v>
      </c>
      <c r="D25" s="843" t="s">
        <v>369</v>
      </c>
      <c r="E25" s="581">
        <v>25.476525000000002</v>
      </c>
      <c r="F25" s="271"/>
      <c r="G25" s="845">
        <f>F25*E25</f>
        <v>0</v>
      </c>
    </row>
    <row r="26" spans="2:7" x14ac:dyDescent="0.25">
      <c r="B26" s="158"/>
      <c r="C26" s="289"/>
      <c r="D26" s="158"/>
      <c r="E26" s="581"/>
      <c r="F26" s="271"/>
      <c r="G26" s="271"/>
    </row>
    <row r="27" spans="2:7" s="250" customFormat="1" x14ac:dyDescent="0.25">
      <c r="B27" s="158"/>
      <c r="C27" s="289" t="s">
        <v>374</v>
      </c>
      <c r="D27" s="158"/>
      <c r="E27" s="581"/>
      <c r="F27" s="270"/>
      <c r="G27" s="270"/>
    </row>
    <row r="28" spans="2:7" x14ac:dyDescent="0.25">
      <c r="B28" s="843"/>
      <c r="C28" s="153"/>
      <c r="D28" s="843"/>
      <c r="E28" s="581"/>
      <c r="F28" s="271"/>
      <c r="G28" s="845"/>
    </row>
    <row r="29" spans="2:7" ht="56" x14ac:dyDescent="0.25">
      <c r="B29" s="158" t="s">
        <v>934</v>
      </c>
      <c r="C29" s="153" t="s">
        <v>376</v>
      </c>
      <c r="D29" s="843" t="s">
        <v>138</v>
      </c>
      <c r="E29" s="594">
        <v>1</v>
      </c>
      <c r="F29" s="271"/>
      <c r="G29" s="845">
        <f>F29*E29</f>
        <v>0</v>
      </c>
    </row>
    <row r="30" spans="2:7" x14ac:dyDescent="0.25">
      <c r="B30" s="158"/>
      <c r="C30" s="289"/>
      <c r="D30" s="158"/>
      <c r="E30" s="594"/>
      <c r="F30" s="271"/>
      <c r="G30" s="271"/>
    </row>
    <row r="31" spans="2:7" s="250" customFormat="1" x14ac:dyDescent="0.25">
      <c r="B31" s="158"/>
      <c r="C31" s="289" t="s">
        <v>377</v>
      </c>
      <c r="D31" s="158"/>
      <c r="E31" s="594"/>
      <c r="F31" s="270"/>
      <c r="G31" s="270"/>
    </row>
    <row r="32" spans="2:7" x14ac:dyDescent="0.25">
      <c r="B32" s="843"/>
      <c r="C32" s="153"/>
      <c r="D32" s="843"/>
      <c r="E32" s="594"/>
      <c r="F32" s="271"/>
      <c r="G32" s="845"/>
    </row>
    <row r="33" spans="2:7" ht="42" x14ac:dyDescent="0.25">
      <c r="B33" s="158" t="s">
        <v>935</v>
      </c>
      <c r="C33" s="153" t="s">
        <v>379</v>
      </c>
      <c r="D33" s="843" t="s">
        <v>60</v>
      </c>
      <c r="E33" s="594">
        <v>1</v>
      </c>
      <c r="F33" s="271"/>
      <c r="G33" s="845">
        <f>F33*E33</f>
        <v>0</v>
      </c>
    </row>
    <row r="34" spans="2:7" x14ac:dyDescent="0.25">
      <c r="B34" s="158"/>
      <c r="C34" s="289"/>
      <c r="D34" s="158"/>
      <c r="E34" s="581"/>
      <c r="F34" s="271"/>
      <c r="G34" s="271"/>
    </row>
    <row r="35" spans="2:7" s="250" customFormat="1" x14ac:dyDescent="0.25">
      <c r="B35" s="158"/>
      <c r="C35" s="289" t="s">
        <v>380</v>
      </c>
      <c r="D35" s="158"/>
      <c r="E35" s="581"/>
      <c r="F35" s="270"/>
      <c r="G35" s="270"/>
    </row>
    <row r="36" spans="2:7" x14ac:dyDescent="0.25">
      <c r="B36" s="843"/>
      <c r="C36" s="153"/>
      <c r="D36" s="843"/>
      <c r="E36" s="581"/>
      <c r="F36" s="271"/>
      <c r="G36" s="845"/>
    </row>
    <row r="37" spans="2:7" s="250" customFormat="1" ht="42" x14ac:dyDescent="0.25">
      <c r="B37" s="158"/>
      <c r="C37" s="224" t="s">
        <v>381</v>
      </c>
      <c r="D37" s="158"/>
      <c r="E37" s="581"/>
      <c r="F37" s="270"/>
      <c r="G37" s="270"/>
    </row>
    <row r="38" spans="2:7" s="250" customFormat="1" x14ac:dyDescent="0.25">
      <c r="B38" s="158"/>
      <c r="C38" s="41"/>
      <c r="D38" s="158"/>
      <c r="E38" s="581"/>
      <c r="F38" s="270"/>
      <c r="G38" s="270"/>
    </row>
    <row r="39" spans="2:7" s="600" customFormat="1" ht="42" x14ac:dyDescent="0.3">
      <c r="B39" s="158" t="s">
        <v>936</v>
      </c>
      <c r="C39" s="601" t="s">
        <v>937</v>
      </c>
      <c r="D39" s="154" t="s">
        <v>219</v>
      </c>
      <c r="E39" s="602">
        <v>14.46815</v>
      </c>
      <c r="F39" s="271"/>
      <c r="G39" s="716">
        <f>E39*F39</f>
        <v>0</v>
      </c>
    </row>
    <row r="40" spans="2:7" ht="14.5" x14ac:dyDescent="0.25">
      <c r="B40" s="158"/>
      <c r="C40" s="239"/>
      <c r="D40" s="158"/>
      <c r="E40" s="656"/>
      <c r="F40" s="582"/>
      <c r="G40" s="270"/>
    </row>
    <row r="41" spans="2:7" ht="42" x14ac:dyDescent="0.25">
      <c r="B41" s="158" t="s">
        <v>938</v>
      </c>
      <c r="C41" s="153" t="s">
        <v>385</v>
      </c>
      <c r="D41" s="154" t="s">
        <v>219</v>
      </c>
      <c r="E41" s="602">
        <v>0.73469000000000007</v>
      </c>
      <c r="F41" s="271"/>
      <c r="G41" s="845">
        <f>F41*E41</f>
        <v>0</v>
      </c>
    </row>
    <row r="42" spans="2:7" x14ac:dyDescent="0.25">
      <c r="B42" s="843"/>
      <c r="C42" s="219"/>
      <c r="D42" s="604"/>
      <c r="E42" s="605"/>
      <c r="F42" s="845"/>
      <c r="G42" s="845"/>
    </row>
    <row r="43" spans="2:7" ht="42" x14ac:dyDescent="0.25">
      <c r="B43" s="158" t="s">
        <v>939</v>
      </c>
      <c r="C43" s="153" t="s">
        <v>387</v>
      </c>
      <c r="D43" s="154" t="s">
        <v>219</v>
      </c>
      <c r="E43" s="602">
        <v>2.9387600000000003</v>
      </c>
      <c r="F43" s="271"/>
      <c r="G43" s="845">
        <f>F43*E43</f>
        <v>0</v>
      </c>
    </row>
    <row r="44" spans="2:7" x14ac:dyDescent="0.25">
      <c r="B44" s="843"/>
      <c r="C44" s="153"/>
      <c r="D44" s="154"/>
      <c r="E44" s="602"/>
      <c r="F44" s="271"/>
      <c r="G44" s="845"/>
    </row>
    <row r="45" spans="2:7" x14ac:dyDescent="0.25">
      <c r="B45" s="843"/>
      <c r="C45" s="607"/>
      <c r="D45" s="154"/>
      <c r="E45" s="602"/>
      <c r="F45" s="271"/>
      <c r="G45" s="845"/>
    </row>
    <row r="46" spans="2:7" x14ac:dyDescent="0.25">
      <c r="B46" s="843"/>
      <c r="C46" s="607"/>
      <c r="D46" s="154"/>
      <c r="E46" s="602"/>
      <c r="F46" s="271"/>
      <c r="G46" s="845"/>
    </row>
    <row r="47" spans="2:7" x14ac:dyDescent="0.25">
      <c r="B47" s="154"/>
      <c r="C47" s="609"/>
      <c r="D47" s="154"/>
      <c r="E47" s="602"/>
      <c r="F47" s="271"/>
      <c r="G47" s="845"/>
    </row>
    <row r="48" spans="2:7" x14ac:dyDescent="0.25">
      <c r="B48" s="843"/>
      <c r="C48" s="153"/>
      <c r="D48" s="154"/>
      <c r="E48" s="602"/>
      <c r="F48" s="271"/>
      <c r="G48" s="845"/>
    </row>
    <row r="49" spans="2:7" x14ac:dyDescent="0.25">
      <c r="B49" s="843"/>
      <c r="C49" s="153"/>
      <c r="D49" s="154"/>
      <c r="E49" s="602"/>
      <c r="F49" s="271"/>
      <c r="G49" s="845"/>
    </row>
    <row r="50" spans="2:7" x14ac:dyDescent="0.25">
      <c r="B50" s="158"/>
      <c r="C50" s="234"/>
      <c r="D50" s="158"/>
      <c r="E50" s="656"/>
      <c r="F50" s="271"/>
      <c r="G50" s="271"/>
    </row>
    <row r="51" spans="2:7" x14ac:dyDescent="0.25">
      <c r="B51" s="846"/>
      <c r="C51" s="847"/>
      <c r="D51" s="848"/>
      <c r="E51" s="849"/>
      <c r="F51" s="850" t="s">
        <v>92</v>
      </c>
      <c r="G51" s="628">
        <f>SUM(G9:G50)</f>
        <v>0</v>
      </c>
    </row>
    <row r="52" spans="2:7" x14ac:dyDescent="0.25">
      <c r="B52" s="158"/>
      <c r="C52" s="234"/>
      <c r="D52" s="158"/>
      <c r="E52" s="656"/>
      <c r="F52" s="271"/>
      <c r="G52" s="271"/>
    </row>
    <row r="53" spans="2:7" x14ac:dyDescent="0.25">
      <c r="B53" s="158"/>
      <c r="C53" s="655" t="s">
        <v>940</v>
      </c>
      <c r="D53" s="158"/>
      <c r="E53" s="656"/>
      <c r="F53" s="271"/>
      <c r="G53" s="271"/>
    </row>
    <row r="54" spans="2:7" x14ac:dyDescent="0.25">
      <c r="B54" s="158"/>
      <c r="C54" s="851"/>
      <c r="D54" s="158"/>
      <c r="E54" s="656"/>
      <c r="F54" s="271"/>
      <c r="G54" s="271"/>
    </row>
    <row r="55" spans="2:7" s="600" customFormat="1" x14ac:dyDescent="0.3">
      <c r="B55" s="611"/>
      <c r="C55" s="612" t="s">
        <v>389</v>
      </c>
      <c r="D55" s="154"/>
      <c r="E55" s="613"/>
      <c r="F55" s="614"/>
      <c r="G55" s="717"/>
    </row>
    <row r="56" spans="2:7" s="600" customFormat="1" x14ac:dyDescent="0.3">
      <c r="B56" s="611"/>
      <c r="C56" s="615"/>
      <c r="D56" s="154"/>
      <c r="E56" s="613"/>
      <c r="F56" s="614"/>
      <c r="G56" s="717"/>
    </row>
    <row r="57" spans="2:7" s="600" customFormat="1" ht="14.5" x14ac:dyDescent="0.3">
      <c r="B57" s="611"/>
      <c r="C57" s="616" t="s">
        <v>390</v>
      </c>
      <c r="D57" s="154"/>
      <c r="E57" s="613"/>
      <c r="F57" s="614"/>
      <c r="G57" s="717"/>
    </row>
    <row r="58" spans="2:7" s="600" customFormat="1" ht="14.5" x14ac:dyDescent="0.3">
      <c r="B58" s="611"/>
      <c r="C58" s="616"/>
      <c r="D58" s="154"/>
      <c r="E58" s="613"/>
      <c r="F58" s="614"/>
      <c r="G58" s="717"/>
    </row>
    <row r="59" spans="2:7" s="600" customFormat="1" ht="14.5" x14ac:dyDescent="0.3">
      <c r="B59" s="611"/>
      <c r="C59" s="244" t="s">
        <v>395</v>
      </c>
      <c r="D59" s="154"/>
      <c r="E59" s="613"/>
      <c r="F59" s="614"/>
      <c r="G59" s="717"/>
    </row>
    <row r="60" spans="2:7" s="600" customFormat="1" ht="14.5" x14ac:dyDescent="0.3">
      <c r="B60" s="611"/>
      <c r="C60" s="617"/>
      <c r="D60" s="154"/>
      <c r="E60" s="613"/>
      <c r="F60" s="614"/>
      <c r="G60" s="717"/>
    </row>
    <row r="61" spans="2:7" s="600" customFormat="1" ht="42" x14ac:dyDescent="0.3">
      <c r="B61" s="611"/>
      <c r="C61" s="618" t="s">
        <v>396</v>
      </c>
      <c r="D61" s="154"/>
      <c r="E61" s="613"/>
      <c r="F61" s="614"/>
      <c r="G61" s="717"/>
    </row>
    <row r="62" spans="2:7" s="600" customFormat="1" x14ac:dyDescent="0.3">
      <c r="B62" s="611"/>
      <c r="C62" s="615"/>
      <c r="D62" s="154"/>
      <c r="E62" s="613"/>
      <c r="F62" s="614"/>
      <c r="G62" s="717"/>
    </row>
    <row r="63" spans="2:7" s="621" customFormat="1" x14ac:dyDescent="0.3">
      <c r="B63" s="158" t="s">
        <v>941</v>
      </c>
      <c r="C63" s="615" t="s">
        <v>394</v>
      </c>
      <c r="D63" s="154" t="s">
        <v>219</v>
      </c>
      <c r="E63" s="620">
        <v>0</v>
      </c>
      <c r="F63" s="270"/>
      <c r="G63" s="716" t="s">
        <v>61</v>
      </c>
    </row>
    <row r="64" spans="2:7" s="600" customFormat="1" x14ac:dyDescent="0.3">
      <c r="B64" s="619"/>
      <c r="C64" s="622"/>
      <c r="D64" s="154"/>
      <c r="E64" s="613"/>
      <c r="F64" s="614"/>
      <c r="G64" s="717"/>
    </row>
    <row r="65" spans="2:7" s="621" customFormat="1" ht="14.5" x14ac:dyDescent="0.3">
      <c r="B65" s="619"/>
      <c r="C65" s="617" t="s">
        <v>942</v>
      </c>
      <c r="D65" s="154"/>
      <c r="E65" s="613"/>
      <c r="F65" s="614"/>
      <c r="G65" s="717"/>
    </row>
    <row r="66" spans="2:7" s="600" customFormat="1" ht="14.5" x14ac:dyDescent="0.3">
      <c r="B66" s="619"/>
      <c r="C66" s="617"/>
      <c r="D66" s="154"/>
      <c r="E66" s="613"/>
      <c r="F66" s="614"/>
      <c r="G66" s="717"/>
    </row>
    <row r="67" spans="2:7" s="600" customFormat="1" ht="42" x14ac:dyDescent="0.3">
      <c r="B67" s="619"/>
      <c r="C67" s="618" t="s">
        <v>943</v>
      </c>
      <c r="D67" s="154"/>
      <c r="E67" s="613"/>
      <c r="F67" s="614"/>
      <c r="G67" s="717"/>
    </row>
    <row r="68" spans="2:7" s="600" customFormat="1" x14ac:dyDescent="0.3">
      <c r="B68" s="619"/>
      <c r="C68" s="615"/>
      <c r="D68" s="154"/>
      <c r="E68" s="613"/>
      <c r="F68" s="614"/>
      <c r="G68" s="717"/>
    </row>
    <row r="69" spans="2:7" s="600" customFormat="1" x14ac:dyDescent="0.3">
      <c r="B69" s="158" t="s">
        <v>944</v>
      </c>
      <c r="C69" s="615" t="s">
        <v>394</v>
      </c>
      <c r="D69" s="154" t="s">
        <v>219</v>
      </c>
      <c r="E69" s="613">
        <v>0</v>
      </c>
      <c r="F69" s="270"/>
      <c r="G69" s="716" t="s">
        <v>61</v>
      </c>
    </row>
    <row r="70" spans="2:7" s="600" customFormat="1" x14ac:dyDescent="0.3">
      <c r="B70" s="611"/>
      <c r="C70" s="622"/>
      <c r="D70" s="154"/>
      <c r="E70" s="613"/>
      <c r="F70" s="614"/>
      <c r="G70" s="717"/>
    </row>
    <row r="71" spans="2:7" s="621" customFormat="1" x14ac:dyDescent="0.3">
      <c r="B71" s="611"/>
      <c r="C71" s="623" t="s">
        <v>398</v>
      </c>
      <c r="D71" s="154"/>
      <c r="E71" s="613"/>
      <c r="F71" s="614"/>
      <c r="G71" s="717"/>
    </row>
    <row r="72" spans="2:7" s="600" customFormat="1" x14ac:dyDescent="0.3">
      <c r="B72" s="611"/>
      <c r="C72" s="622"/>
      <c r="D72" s="154"/>
      <c r="E72" s="613"/>
      <c r="F72" s="614"/>
      <c r="G72" s="717"/>
    </row>
    <row r="73" spans="2:7" s="600" customFormat="1" ht="14.5" x14ac:dyDescent="0.3">
      <c r="B73" s="611"/>
      <c r="C73" s="616" t="s">
        <v>399</v>
      </c>
      <c r="D73" s="154"/>
      <c r="E73" s="613"/>
      <c r="F73" s="614"/>
      <c r="G73" s="717"/>
    </row>
    <row r="74" spans="2:7" s="600" customFormat="1" ht="14.5" x14ac:dyDescent="0.3">
      <c r="B74" s="611"/>
      <c r="C74" s="616"/>
      <c r="D74" s="154"/>
      <c r="E74" s="613"/>
      <c r="F74" s="614"/>
      <c r="G74" s="717"/>
    </row>
    <row r="75" spans="2:7" s="250" customFormat="1" ht="17.25" customHeight="1" x14ac:dyDescent="0.25">
      <c r="B75" s="158"/>
      <c r="C75" s="624" t="s">
        <v>945</v>
      </c>
      <c r="D75" s="158"/>
      <c r="E75" s="620"/>
      <c r="F75" s="270"/>
      <c r="G75" s="270"/>
    </row>
    <row r="76" spans="2:7" s="250" customFormat="1" x14ac:dyDescent="0.25">
      <c r="B76" s="158"/>
      <c r="C76" s="153"/>
      <c r="D76" s="158"/>
      <c r="E76" s="620"/>
      <c r="F76" s="270"/>
      <c r="G76" s="270"/>
    </row>
    <row r="77" spans="2:7" s="250" customFormat="1" x14ac:dyDescent="0.25">
      <c r="B77" s="158" t="s">
        <v>946</v>
      </c>
      <c r="C77" s="615" t="s">
        <v>947</v>
      </c>
      <c r="D77" s="158" t="s">
        <v>219</v>
      </c>
      <c r="E77" s="620">
        <v>3.7743000000000002</v>
      </c>
      <c r="F77" s="270"/>
      <c r="G77" s="845">
        <f>F77*E77</f>
        <v>0</v>
      </c>
    </row>
    <row r="78" spans="2:7" x14ac:dyDescent="0.25">
      <c r="B78" s="843"/>
      <c r="C78" s="153"/>
      <c r="D78" s="843"/>
      <c r="E78" s="620"/>
      <c r="F78" s="845"/>
      <c r="G78" s="845"/>
    </row>
    <row r="79" spans="2:7" s="600" customFormat="1" x14ac:dyDescent="0.3">
      <c r="B79" s="611"/>
      <c r="C79" s="612" t="s">
        <v>403</v>
      </c>
      <c r="D79" s="154"/>
      <c r="E79" s="613"/>
      <c r="F79" s="614"/>
      <c r="G79" s="717"/>
    </row>
    <row r="80" spans="2:7" s="621" customFormat="1" x14ac:dyDescent="0.3">
      <c r="B80" s="611"/>
      <c r="C80" s="615"/>
      <c r="D80" s="154"/>
      <c r="E80" s="613"/>
      <c r="F80" s="614"/>
      <c r="G80" s="717"/>
    </row>
    <row r="81" spans="2:7" s="600" customFormat="1" ht="14.5" x14ac:dyDescent="0.3">
      <c r="B81" s="611"/>
      <c r="C81" s="616" t="s">
        <v>399</v>
      </c>
      <c r="D81" s="154"/>
      <c r="E81" s="613"/>
      <c r="F81" s="614"/>
      <c r="G81" s="717"/>
    </row>
    <row r="82" spans="2:7" s="600" customFormat="1" ht="14.5" x14ac:dyDescent="0.3">
      <c r="B82" s="611"/>
      <c r="C82" s="616"/>
      <c r="D82" s="154"/>
      <c r="E82" s="613"/>
      <c r="F82" s="614"/>
      <c r="G82" s="717"/>
    </row>
    <row r="83" spans="2:7" s="600" customFormat="1" ht="28" x14ac:dyDescent="0.3">
      <c r="B83" s="611"/>
      <c r="C83" s="629" t="s">
        <v>948</v>
      </c>
      <c r="D83" s="154"/>
      <c r="E83" s="613"/>
      <c r="F83" s="614"/>
      <c r="G83" s="717"/>
    </row>
    <row r="84" spans="2:7" s="621" customFormat="1" x14ac:dyDescent="0.3">
      <c r="B84" s="611"/>
      <c r="C84" s="615"/>
      <c r="D84" s="154"/>
      <c r="E84" s="613"/>
      <c r="F84" s="614"/>
      <c r="G84" s="717"/>
    </row>
    <row r="85" spans="2:7" s="621" customFormat="1" x14ac:dyDescent="0.3">
      <c r="B85" s="158" t="s">
        <v>949</v>
      </c>
      <c r="C85" s="615" t="s">
        <v>950</v>
      </c>
      <c r="D85" s="154" t="s">
        <v>219</v>
      </c>
      <c r="E85" s="613">
        <v>2.0793000000000004</v>
      </c>
      <c r="F85" s="270"/>
      <c r="G85" s="716">
        <f>E85*F85</f>
        <v>0</v>
      </c>
    </row>
    <row r="86" spans="2:7" s="621" customFormat="1" x14ac:dyDescent="0.3">
      <c r="B86" s="619"/>
      <c r="C86" s="615" t="s">
        <v>951</v>
      </c>
      <c r="D86" s="154"/>
      <c r="E86" s="613">
        <v>0.68501999999999996</v>
      </c>
      <c r="F86" s="270"/>
      <c r="G86" s="716">
        <f>E86*F86</f>
        <v>0</v>
      </c>
    </row>
    <row r="87" spans="2:7" s="621" customFormat="1" x14ac:dyDescent="0.3">
      <c r="B87" s="619"/>
      <c r="C87" s="615" t="s">
        <v>952</v>
      </c>
      <c r="D87" s="154" t="s">
        <v>219</v>
      </c>
      <c r="E87" s="613">
        <v>0.94350000000000001</v>
      </c>
      <c r="F87" s="270"/>
      <c r="G87" s="716">
        <f>E87*F87</f>
        <v>0</v>
      </c>
    </row>
    <row r="88" spans="2:7" s="250" customFormat="1" ht="28" x14ac:dyDescent="0.25">
      <c r="B88" s="158"/>
      <c r="C88" s="41" t="s">
        <v>953</v>
      </c>
      <c r="D88" s="154" t="s">
        <v>219</v>
      </c>
      <c r="E88" s="620">
        <v>0.9</v>
      </c>
      <c r="F88" s="270"/>
      <c r="G88" s="270">
        <f>E88*F88</f>
        <v>0</v>
      </c>
    </row>
    <row r="89" spans="2:7" s="600" customFormat="1" ht="14.5" x14ac:dyDescent="0.3">
      <c r="B89" s="154"/>
      <c r="C89" s="631" t="s">
        <v>410</v>
      </c>
      <c r="D89" s="154"/>
      <c r="E89" s="613"/>
      <c r="F89" s="614"/>
      <c r="G89" s="717"/>
    </row>
    <row r="90" spans="2:7" s="621" customFormat="1" x14ac:dyDescent="0.3">
      <c r="B90" s="154"/>
      <c r="C90" s="852"/>
      <c r="D90" s="154"/>
      <c r="E90" s="613"/>
      <c r="F90" s="614"/>
      <c r="G90" s="717"/>
    </row>
    <row r="91" spans="2:7" s="600" customFormat="1" ht="28" x14ac:dyDescent="0.3">
      <c r="B91" s="154"/>
      <c r="C91" s="629" t="s">
        <v>411</v>
      </c>
      <c r="D91" s="154"/>
      <c r="E91" s="613"/>
      <c r="F91" s="614"/>
      <c r="G91" s="717"/>
    </row>
    <row r="92" spans="2:7" s="600" customFormat="1" x14ac:dyDescent="0.3">
      <c r="B92" s="632"/>
      <c r="C92" s="652"/>
      <c r="D92" s="64"/>
      <c r="E92" s="634"/>
      <c r="F92" s="614"/>
      <c r="G92" s="717"/>
    </row>
    <row r="93" spans="2:7" s="600" customFormat="1" ht="17" x14ac:dyDescent="0.3">
      <c r="B93" s="158" t="s">
        <v>954</v>
      </c>
      <c r="C93" s="150" t="s">
        <v>413</v>
      </c>
      <c r="D93" s="64" t="s">
        <v>219</v>
      </c>
      <c r="E93" s="634">
        <v>1.42</v>
      </c>
      <c r="F93" s="270"/>
      <c r="G93" s="716">
        <f>E93*F93</f>
        <v>0</v>
      </c>
    </row>
    <row r="94" spans="2:7" x14ac:dyDescent="0.25">
      <c r="B94" s="843"/>
      <c r="C94" s="153"/>
      <c r="D94" s="843"/>
      <c r="E94" s="620"/>
      <c r="F94" s="271"/>
      <c r="G94" s="845"/>
    </row>
    <row r="95" spans="2:7" x14ac:dyDescent="0.25">
      <c r="B95" s="158"/>
      <c r="C95" s="233" t="s">
        <v>414</v>
      </c>
      <c r="D95" s="158"/>
      <c r="E95" s="656"/>
      <c r="F95" s="582"/>
      <c r="G95" s="270"/>
    </row>
    <row r="96" spans="2:7" x14ac:dyDescent="0.25">
      <c r="B96" s="158"/>
      <c r="C96" s="234"/>
      <c r="D96" s="158"/>
      <c r="E96" s="656"/>
      <c r="F96" s="582"/>
      <c r="G96" s="270"/>
    </row>
    <row r="97" spans="2:7" x14ac:dyDescent="0.25">
      <c r="B97" s="158"/>
      <c r="C97" s="289" t="s">
        <v>415</v>
      </c>
      <c r="D97" s="158"/>
      <c r="E97" s="656"/>
      <c r="F97" s="582"/>
      <c r="G97" s="270"/>
    </row>
    <row r="98" spans="2:7" x14ac:dyDescent="0.25">
      <c r="B98" s="158"/>
      <c r="C98" s="655"/>
      <c r="D98" s="158"/>
      <c r="E98" s="216"/>
      <c r="F98" s="582"/>
      <c r="G98" s="270"/>
    </row>
    <row r="99" spans="2:7" ht="14.5" x14ac:dyDescent="0.25">
      <c r="B99" s="158"/>
      <c r="C99" s="853" t="s">
        <v>416</v>
      </c>
      <c r="D99" s="158"/>
      <c r="E99" s="656"/>
      <c r="F99" s="582"/>
      <c r="G99" s="270"/>
    </row>
    <row r="100" spans="2:7" x14ac:dyDescent="0.25">
      <c r="B100" s="158"/>
      <c r="C100" s="851"/>
      <c r="D100" s="158"/>
      <c r="E100" s="656"/>
      <c r="F100" s="582"/>
      <c r="G100" s="270"/>
    </row>
    <row r="101" spans="2:7" ht="28" x14ac:dyDescent="0.25">
      <c r="B101" s="158"/>
      <c r="C101" s="658" t="s">
        <v>955</v>
      </c>
      <c r="D101" s="158"/>
      <c r="E101" s="656"/>
      <c r="F101" s="582"/>
      <c r="G101" s="270"/>
    </row>
    <row r="102" spans="2:7" x14ac:dyDescent="0.25">
      <c r="B102" s="158"/>
      <c r="C102" s="851"/>
      <c r="D102" s="158"/>
      <c r="E102" s="656"/>
      <c r="F102" s="582"/>
      <c r="G102" s="270"/>
    </row>
    <row r="103" spans="2:7" x14ac:dyDescent="0.25">
      <c r="B103" s="158" t="s">
        <v>956</v>
      </c>
      <c r="C103" s="41" t="s">
        <v>957</v>
      </c>
      <c r="D103" s="158" t="s">
        <v>232</v>
      </c>
      <c r="E103" s="216">
        <v>2.85</v>
      </c>
      <c r="F103" s="271"/>
      <c r="G103" s="270">
        <f>E103*F103</f>
        <v>0</v>
      </c>
    </row>
    <row r="104" spans="2:7" x14ac:dyDescent="0.25">
      <c r="B104" s="158"/>
      <c r="C104" s="41"/>
      <c r="D104" s="158"/>
      <c r="E104" s="216"/>
      <c r="F104" s="271"/>
      <c r="G104" s="270"/>
    </row>
    <row r="105" spans="2:7" ht="14.5" x14ac:dyDescent="0.25">
      <c r="B105" s="158"/>
      <c r="C105" s="853" t="s">
        <v>420</v>
      </c>
      <c r="D105" s="158"/>
      <c r="E105" s="656"/>
      <c r="F105" s="270"/>
      <c r="G105" s="270"/>
    </row>
    <row r="106" spans="2:7" x14ac:dyDescent="0.25">
      <c r="B106" s="158"/>
      <c r="C106" s="659"/>
      <c r="D106" s="158"/>
      <c r="E106" s="656"/>
      <c r="F106" s="270"/>
      <c r="G106" s="270"/>
    </row>
    <row r="107" spans="2:7" ht="28" x14ac:dyDescent="0.25">
      <c r="B107" s="158"/>
      <c r="C107" s="658" t="s">
        <v>421</v>
      </c>
      <c r="D107" s="158"/>
      <c r="E107" s="656"/>
      <c r="F107" s="270"/>
      <c r="G107" s="270"/>
    </row>
    <row r="108" spans="2:7" x14ac:dyDescent="0.25">
      <c r="B108" s="158"/>
      <c r="C108" s="851"/>
      <c r="D108" s="158"/>
      <c r="E108" s="656"/>
      <c r="F108" s="270"/>
      <c r="G108" s="270"/>
    </row>
    <row r="109" spans="2:7" x14ac:dyDescent="0.25">
      <c r="B109" s="158" t="s">
        <v>958</v>
      </c>
      <c r="C109" s="41" t="s">
        <v>959</v>
      </c>
      <c r="D109" s="158" t="s">
        <v>232</v>
      </c>
      <c r="E109" s="581">
        <v>10.4</v>
      </c>
      <c r="F109" s="271"/>
      <c r="G109" s="845">
        <f>F109*E109</f>
        <v>0</v>
      </c>
    </row>
    <row r="110" spans="2:7" x14ac:dyDescent="0.25">
      <c r="B110" s="158"/>
      <c r="C110" s="41"/>
      <c r="D110" s="158"/>
      <c r="E110" s="216"/>
      <c r="F110" s="271"/>
      <c r="G110" s="270"/>
    </row>
    <row r="111" spans="2:7" x14ac:dyDescent="0.25">
      <c r="B111" s="158"/>
      <c r="C111" s="41"/>
      <c r="D111" s="158"/>
      <c r="E111" s="216"/>
      <c r="F111" s="271"/>
      <c r="G111" s="270"/>
    </row>
    <row r="112" spans="2:7" x14ac:dyDescent="0.25">
      <c r="B112" s="158"/>
      <c r="C112" s="41"/>
      <c r="D112" s="158"/>
      <c r="E112" s="656"/>
      <c r="F112" s="271"/>
      <c r="G112" s="271"/>
    </row>
    <row r="113" spans="2:7" s="67" customFormat="1" x14ac:dyDescent="0.25">
      <c r="B113" s="143"/>
      <c r="C113" s="144"/>
      <c r="D113" s="145"/>
      <c r="E113" s="854"/>
      <c r="F113" s="850" t="s">
        <v>92</v>
      </c>
      <c r="G113" s="628">
        <f>SUM(G52:G112)</f>
        <v>0</v>
      </c>
    </row>
    <row r="114" spans="2:7" x14ac:dyDescent="0.25">
      <c r="B114" s="158"/>
      <c r="C114" s="851"/>
      <c r="D114" s="158"/>
      <c r="E114" s="656"/>
      <c r="F114" s="271"/>
      <c r="G114" s="271"/>
    </row>
    <row r="115" spans="2:7" x14ac:dyDescent="0.25">
      <c r="B115" s="158"/>
      <c r="C115" s="841" t="s">
        <v>426</v>
      </c>
      <c r="D115" s="158"/>
      <c r="E115" s="656"/>
      <c r="F115" s="582"/>
      <c r="G115" s="270"/>
    </row>
    <row r="116" spans="2:7" x14ac:dyDescent="0.25">
      <c r="B116" s="158"/>
      <c r="C116" s="659"/>
      <c r="D116" s="158"/>
      <c r="E116" s="216"/>
      <c r="F116" s="582"/>
      <c r="G116" s="270"/>
    </row>
    <row r="117" spans="2:7" ht="14.5" x14ac:dyDescent="0.25">
      <c r="B117" s="158"/>
      <c r="C117" s="246" t="s">
        <v>427</v>
      </c>
      <c r="D117" s="158"/>
      <c r="E117" s="656"/>
      <c r="F117" s="582"/>
      <c r="G117" s="270"/>
    </row>
    <row r="118" spans="2:7" x14ac:dyDescent="0.25">
      <c r="B118" s="158"/>
      <c r="C118" s="659"/>
      <c r="D118" s="158"/>
      <c r="E118" s="656"/>
      <c r="F118" s="582"/>
      <c r="G118" s="270"/>
    </row>
    <row r="119" spans="2:7" s="250" customFormat="1" ht="28" x14ac:dyDescent="0.25">
      <c r="B119" s="158"/>
      <c r="C119" s="224" t="s">
        <v>960</v>
      </c>
      <c r="D119" s="158"/>
      <c r="E119" s="581"/>
      <c r="F119" s="270"/>
      <c r="G119" s="270"/>
    </row>
    <row r="120" spans="2:7" s="250" customFormat="1" x14ac:dyDescent="0.25">
      <c r="B120" s="158"/>
      <c r="C120" s="224"/>
      <c r="D120" s="158"/>
      <c r="E120" s="581"/>
      <c r="F120" s="270"/>
      <c r="G120" s="270"/>
    </row>
    <row r="121" spans="2:7" s="250" customFormat="1" ht="28" x14ac:dyDescent="0.25">
      <c r="B121" s="158" t="s">
        <v>961</v>
      </c>
      <c r="C121" s="41" t="s">
        <v>962</v>
      </c>
      <c r="D121" s="158" t="s">
        <v>237</v>
      </c>
      <c r="E121" s="581">
        <v>158</v>
      </c>
      <c r="F121" s="271"/>
      <c r="G121" s="845">
        <f>F121*E121</f>
        <v>0</v>
      </c>
    </row>
    <row r="122" spans="2:7" x14ac:dyDescent="0.25">
      <c r="B122" s="843"/>
      <c r="C122" s="153"/>
      <c r="D122" s="843"/>
      <c r="E122" s="581"/>
      <c r="F122" s="271"/>
      <c r="G122" s="845"/>
    </row>
    <row r="123" spans="2:7" ht="14.5" x14ac:dyDescent="0.25">
      <c r="B123" s="158"/>
      <c r="C123" s="239" t="s">
        <v>431</v>
      </c>
      <c r="D123" s="158"/>
      <c r="E123" s="656"/>
      <c r="F123" s="582"/>
      <c r="G123" s="270"/>
    </row>
    <row r="124" spans="2:7" x14ac:dyDescent="0.25">
      <c r="B124" s="158"/>
      <c r="C124" s="234"/>
      <c r="D124" s="158"/>
      <c r="E124" s="656"/>
      <c r="F124" s="582"/>
      <c r="G124" s="270"/>
    </row>
    <row r="125" spans="2:7" ht="56" x14ac:dyDescent="0.25">
      <c r="B125" s="154"/>
      <c r="C125" s="224" t="s">
        <v>432</v>
      </c>
      <c r="D125" s="158"/>
      <c r="E125" s="581"/>
      <c r="F125" s="270"/>
      <c r="G125" s="270"/>
    </row>
    <row r="126" spans="2:7" x14ac:dyDescent="0.25">
      <c r="B126" s="154"/>
      <c r="C126" s="234"/>
      <c r="D126" s="158"/>
      <c r="E126" s="581"/>
      <c r="F126" s="270"/>
      <c r="G126" s="270"/>
    </row>
    <row r="127" spans="2:7" ht="17" x14ac:dyDescent="0.25">
      <c r="B127" s="158" t="s">
        <v>963</v>
      </c>
      <c r="C127" s="234" t="s">
        <v>434</v>
      </c>
      <c r="D127" s="843" t="s">
        <v>441</v>
      </c>
      <c r="E127" s="581">
        <v>34.5</v>
      </c>
      <c r="F127" s="271"/>
      <c r="G127" s="845">
        <f>F127*E127</f>
        <v>0</v>
      </c>
    </row>
    <row r="128" spans="2:7" x14ac:dyDescent="0.25">
      <c r="B128" s="158"/>
      <c r="C128" s="851"/>
      <c r="D128" s="158"/>
      <c r="E128" s="656"/>
      <c r="F128" s="582"/>
      <c r="G128" s="270"/>
    </row>
    <row r="129" spans="2:7" s="250" customFormat="1" x14ac:dyDescent="0.25">
      <c r="B129" s="158"/>
      <c r="C129" s="289" t="s">
        <v>436</v>
      </c>
      <c r="D129" s="158"/>
      <c r="E129" s="581"/>
      <c r="F129" s="270"/>
      <c r="G129" s="270"/>
    </row>
    <row r="130" spans="2:7" s="250" customFormat="1" x14ac:dyDescent="0.25">
      <c r="B130" s="158"/>
      <c r="C130" s="41"/>
      <c r="D130" s="158"/>
      <c r="E130" s="581"/>
      <c r="F130" s="270"/>
      <c r="G130" s="270"/>
    </row>
    <row r="131" spans="2:7" s="250" customFormat="1" ht="14.5" x14ac:dyDescent="0.25">
      <c r="B131" s="158"/>
      <c r="C131" s="246" t="s">
        <v>437</v>
      </c>
      <c r="D131" s="158"/>
      <c r="E131" s="581"/>
      <c r="F131" s="270"/>
      <c r="G131" s="270"/>
    </row>
    <row r="132" spans="2:7" s="250" customFormat="1" x14ac:dyDescent="0.25">
      <c r="B132" s="158"/>
      <c r="C132" s="41"/>
      <c r="D132" s="158"/>
      <c r="E132" s="581"/>
      <c r="F132" s="270"/>
      <c r="G132" s="270"/>
    </row>
    <row r="133" spans="2:7" s="250" customFormat="1" x14ac:dyDescent="0.25">
      <c r="B133" s="158"/>
      <c r="C133" s="224" t="s">
        <v>438</v>
      </c>
      <c r="D133" s="158"/>
      <c r="E133" s="581"/>
      <c r="F133" s="270"/>
      <c r="G133" s="270"/>
    </row>
    <row r="134" spans="2:7" s="250" customFormat="1" x14ac:dyDescent="0.25">
      <c r="B134" s="158"/>
      <c r="C134" s="41"/>
      <c r="D134" s="158"/>
      <c r="E134" s="581"/>
      <c r="F134" s="270"/>
      <c r="G134" s="270"/>
    </row>
    <row r="135" spans="2:7" s="250" customFormat="1" ht="17" x14ac:dyDescent="0.25">
      <c r="B135" s="158" t="s">
        <v>964</v>
      </c>
      <c r="C135" s="153" t="s">
        <v>965</v>
      </c>
      <c r="D135" s="843" t="s">
        <v>441</v>
      </c>
      <c r="E135" s="581">
        <v>34.5</v>
      </c>
      <c r="F135" s="270"/>
      <c r="G135" s="845">
        <f>F135*E135</f>
        <v>0</v>
      </c>
    </row>
    <row r="136" spans="2:7" x14ac:dyDescent="0.25">
      <c r="B136" s="843"/>
      <c r="C136" s="639"/>
      <c r="D136" s="843"/>
      <c r="E136" s="581"/>
      <c r="F136" s="855"/>
      <c r="G136" s="845"/>
    </row>
    <row r="137" spans="2:7" x14ac:dyDescent="0.25">
      <c r="B137" s="158"/>
      <c r="C137" s="233" t="s">
        <v>966</v>
      </c>
      <c r="D137" s="158"/>
      <c r="E137" s="656"/>
      <c r="F137" s="582"/>
      <c r="G137" s="270"/>
    </row>
    <row r="138" spans="2:7" x14ac:dyDescent="0.25">
      <c r="B138" s="158"/>
      <c r="C138" s="659"/>
      <c r="D138" s="158"/>
      <c r="E138" s="656"/>
      <c r="F138" s="582"/>
      <c r="G138" s="270"/>
    </row>
    <row r="139" spans="2:7" x14ac:dyDescent="0.25">
      <c r="B139" s="355"/>
      <c r="C139" s="607" t="s">
        <v>967</v>
      </c>
      <c r="D139" s="158"/>
      <c r="E139" s="216"/>
      <c r="F139" s="582"/>
      <c r="G139" s="270"/>
    </row>
    <row r="140" spans="2:7" x14ac:dyDescent="0.25">
      <c r="B140" s="355"/>
      <c r="C140" s="856"/>
      <c r="D140" s="158"/>
      <c r="E140" s="216"/>
      <c r="F140" s="582"/>
      <c r="G140" s="270"/>
    </row>
    <row r="141" spans="2:7" ht="42" x14ac:dyDescent="0.25">
      <c r="B141" s="355"/>
      <c r="C141" s="857" t="s">
        <v>968</v>
      </c>
      <c r="D141" s="158"/>
      <c r="E141" s="216"/>
      <c r="F141" s="582"/>
      <c r="G141" s="270"/>
    </row>
    <row r="142" spans="2:7" x14ac:dyDescent="0.25">
      <c r="B142" s="355"/>
      <c r="C142" s="856"/>
      <c r="D142" s="158"/>
      <c r="E142" s="216"/>
      <c r="F142" s="582"/>
      <c r="G142" s="270"/>
    </row>
    <row r="143" spans="2:7" ht="17" x14ac:dyDescent="0.25">
      <c r="B143" s="355"/>
      <c r="C143" s="856" t="s">
        <v>969</v>
      </c>
      <c r="D143" s="858" t="s">
        <v>441</v>
      </c>
      <c r="E143" s="216">
        <v>39.700000000000003</v>
      </c>
      <c r="F143" s="582"/>
      <c r="G143" s="270">
        <f t="shared" ref="G143:G149" si="0">F143*E143</f>
        <v>0</v>
      </c>
    </row>
    <row r="144" spans="2:7" x14ac:dyDescent="0.25">
      <c r="B144" s="355"/>
      <c r="C144" s="859"/>
      <c r="D144" s="858"/>
      <c r="E144" s="216"/>
      <c r="F144" s="582"/>
      <c r="G144" s="270">
        <f t="shared" si="0"/>
        <v>0</v>
      </c>
    </row>
    <row r="145" spans="2:7" ht="15.75" customHeight="1" x14ac:dyDescent="0.25">
      <c r="B145" s="355"/>
      <c r="C145" s="860" t="s">
        <v>970</v>
      </c>
      <c r="D145" s="858"/>
      <c r="E145" s="216"/>
      <c r="F145" s="582"/>
      <c r="G145" s="270">
        <f t="shared" si="0"/>
        <v>0</v>
      </c>
    </row>
    <row r="146" spans="2:7" x14ac:dyDescent="0.25">
      <c r="B146" s="355"/>
      <c r="C146" s="861"/>
      <c r="D146" s="858"/>
      <c r="E146" s="216"/>
      <c r="F146" s="582"/>
      <c r="G146" s="270">
        <f t="shared" si="0"/>
        <v>0</v>
      </c>
    </row>
    <row r="147" spans="2:7" ht="56" x14ac:dyDescent="0.25">
      <c r="B147" s="355"/>
      <c r="C147" s="857" t="s">
        <v>971</v>
      </c>
      <c r="D147" s="858"/>
      <c r="E147" s="656"/>
      <c r="F147" s="582"/>
      <c r="G147" s="270">
        <f t="shared" si="0"/>
        <v>0</v>
      </c>
    </row>
    <row r="148" spans="2:7" ht="17" x14ac:dyDescent="0.25">
      <c r="B148" s="158"/>
      <c r="C148" s="862" t="s">
        <v>972</v>
      </c>
      <c r="D148" s="858" t="s">
        <v>441</v>
      </c>
      <c r="E148" s="656">
        <v>39.33</v>
      </c>
      <c r="F148" s="582"/>
      <c r="G148" s="270">
        <f t="shared" si="0"/>
        <v>0</v>
      </c>
    </row>
    <row r="149" spans="2:7" ht="17" x14ac:dyDescent="0.25">
      <c r="B149" s="158"/>
      <c r="C149" s="862" t="s">
        <v>973</v>
      </c>
      <c r="D149" s="843" t="s">
        <v>441</v>
      </c>
      <c r="E149" s="656">
        <v>24.24</v>
      </c>
      <c r="F149" s="582"/>
      <c r="G149" s="270">
        <f t="shared" si="0"/>
        <v>0</v>
      </c>
    </row>
    <row r="150" spans="2:7" x14ac:dyDescent="0.25">
      <c r="B150" s="158"/>
      <c r="C150" s="862"/>
      <c r="D150" s="843"/>
      <c r="E150" s="656"/>
      <c r="F150" s="582"/>
      <c r="G150" s="270"/>
    </row>
    <row r="151" spans="2:7" x14ac:dyDescent="0.25">
      <c r="B151" s="158"/>
      <c r="C151" s="862"/>
      <c r="E151" s="656"/>
      <c r="F151" s="582"/>
      <c r="G151" s="270"/>
    </row>
    <row r="152" spans="2:7" x14ac:dyDescent="0.25">
      <c r="B152" s="158"/>
      <c r="C152" s="841" t="s">
        <v>501</v>
      </c>
      <c r="D152" s="158"/>
      <c r="E152" s="656"/>
      <c r="F152" s="582"/>
      <c r="G152" s="270"/>
    </row>
    <row r="153" spans="2:7" x14ac:dyDescent="0.25">
      <c r="B153" s="158"/>
      <c r="C153" s="234"/>
      <c r="D153" s="158"/>
      <c r="E153" s="656"/>
      <c r="F153" s="582"/>
      <c r="G153" s="270"/>
    </row>
    <row r="154" spans="2:7" x14ac:dyDescent="0.25">
      <c r="B154" s="158"/>
      <c r="C154" s="289" t="s">
        <v>502</v>
      </c>
      <c r="D154" s="158"/>
      <c r="E154" s="656"/>
      <c r="F154" s="582"/>
      <c r="G154" s="270"/>
    </row>
    <row r="155" spans="2:7" x14ac:dyDescent="0.25">
      <c r="B155" s="158"/>
      <c r="C155" s="289"/>
      <c r="D155" s="158"/>
      <c r="E155" s="656"/>
      <c r="F155" s="582"/>
      <c r="G155" s="270"/>
    </row>
    <row r="156" spans="2:7" x14ac:dyDescent="0.25">
      <c r="B156" s="158"/>
      <c r="C156" s="233" t="s">
        <v>503</v>
      </c>
      <c r="D156" s="158"/>
      <c r="E156" s="656"/>
      <c r="F156" s="582"/>
      <c r="G156" s="270"/>
    </row>
    <row r="157" spans="2:7" x14ac:dyDescent="0.25">
      <c r="B157" s="158"/>
      <c r="C157" s="234"/>
      <c r="D157" s="158"/>
      <c r="E157" s="656"/>
      <c r="F157" s="582"/>
      <c r="G157" s="270"/>
    </row>
    <row r="158" spans="2:7" ht="42" x14ac:dyDescent="0.25">
      <c r="B158" s="158"/>
      <c r="C158" s="224" t="s">
        <v>504</v>
      </c>
      <c r="D158" s="158"/>
      <c r="E158" s="581"/>
      <c r="F158" s="271"/>
      <c r="G158" s="719"/>
    </row>
    <row r="159" spans="2:7" x14ac:dyDescent="0.25">
      <c r="B159" s="158"/>
      <c r="C159" s="153"/>
      <c r="D159" s="158"/>
      <c r="E159" s="581"/>
      <c r="F159" s="271"/>
      <c r="G159" s="719"/>
    </row>
    <row r="160" spans="2:7" ht="28" x14ac:dyDescent="0.25">
      <c r="B160" s="158" t="s">
        <v>974</v>
      </c>
      <c r="C160" s="222" t="s">
        <v>506</v>
      </c>
      <c r="D160" s="158" t="s">
        <v>232</v>
      </c>
      <c r="E160" s="581">
        <v>28.2</v>
      </c>
      <c r="F160" s="271"/>
      <c r="G160" s="719">
        <f>F160*E160</f>
        <v>0</v>
      </c>
    </row>
    <row r="161" spans="2:7" x14ac:dyDescent="0.25">
      <c r="B161" s="158"/>
      <c r="C161" s="41"/>
      <c r="D161" s="158"/>
      <c r="E161" s="581"/>
      <c r="F161" s="271"/>
      <c r="G161" s="719"/>
    </row>
    <row r="162" spans="2:7" ht="56" x14ac:dyDescent="0.25">
      <c r="B162" s="158"/>
      <c r="C162" s="224" t="s">
        <v>507</v>
      </c>
      <c r="D162" s="158"/>
      <c r="E162" s="581"/>
      <c r="F162" s="271"/>
      <c r="G162" s="719"/>
    </row>
    <row r="163" spans="2:7" x14ac:dyDescent="0.25">
      <c r="B163" s="158"/>
      <c r="C163" s="153"/>
      <c r="D163" s="158"/>
      <c r="E163" s="581"/>
      <c r="F163" s="271"/>
      <c r="G163" s="719"/>
    </row>
    <row r="164" spans="2:7" x14ac:dyDescent="0.25">
      <c r="B164" s="158" t="s">
        <v>975</v>
      </c>
      <c r="C164" s="856" t="s">
        <v>976</v>
      </c>
      <c r="D164" s="664" t="s">
        <v>346</v>
      </c>
      <c r="E164" s="605">
        <v>26</v>
      </c>
      <c r="F164" s="271"/>
      <c r="G164" s="719">
        <f>F164*E164</f>
        <v>0</v>
      </c>
    </row>
    <row r="165" spans="2:7" x14ac:dyDescent="0.25">
      <c r="B165" s="158"/>
      <c r="C165" s="863"/>
      <c r="D165" s="664"/>
      <c r="E165" s="605"/>
      <c r="F165" s="271"/>
      <c r="G165" s="845"/>
    </row>
    <row r="166" spans="2:7" x14ac:dyDescent="0.25">
      <c r="B166" s="158"/>
      <c r="C166" s="864" t="s">
        <v>510</v>
      </c>
      <c r="D166" s="158"/>
      <c r="E166" s="656"/>
      <c r="F166" s="582"/>
      <c r="G166" s="270"/>
    </row>
    <row r="167" spans="2:7" x14ac:dyDescent="0.25">
      <c r="B167" s="158"/>
      <c r="C167" s="234"/>
      <c r="D167" s="158"/>
      <c r="E167" s="656"/>
      <c r="F167" s="582"/>
      <c r="G167" s="270"/>
    </row>
    <row r="168" spans="2:7" ht="42" x14ac:dyDescent="0.25">
      <c r="B168" s="158"/>
      <c r="C168" s="236" t="s">
        <v>511</v>
      </c>
      <c r="D168" s="158"/>
      <c r="E168" s="656"/>
      <c r="F168" s="582"/>
      <c r="G168" s="270"/>
    </row>
    <row r="169" spans="2:7" x14ac:dyDescent="0.25">
      <c r="B169" s="158"/>
      <c r="C169" s="234"/>
      <c r="D169" s="158"/>
      <c r="E169" s="656"/>
      <c r="F169" s="582"/>
      <c r="G169" s="270"/>
    </row>
    <row r="170" spans="2:7" ht="25.5" customHeight="1" x14ac:dyDescent="0.25">
      <c r="B170" s="158" t="s">
        <v>977</v>
      </c>
      <c r="C170" s="153" t="s">
        <v>513</v>
      </c>
      <c r="D170" s="158" t="s">
        <v>232</v>
      </c>
      <c r="E170" s="581">
        <v>22.216000000000001</v>
      </c>
      <c r="F170" s="271"/>
      <c r="G170" s="270">
        <f>E170*F170</f>
        <v>0</v>
      </c>
    </row>
    <row r="171" spans="2:7" ht="28" x14ac:dyDescent="0.25">
      <c r="B171" s="158"/>
      <c r="C171" s="862" t="s">
        <v>978</v>
      </c>
      <c r="D171" s="843" t="s">
        <v>441</v>
      </c>
      <c r="E171" s="656">
        <v>12</v>
      </c>
      <c r="F171" s="582"/>
      <c r="G171" s="270">
        <f>E171*F171</f>
        <v>0</v>
      </c>
    </row>
    <row r="172" spans="2:7" x14ac:dyDescent="0.25">
      <c r="B172" s="158"/>
      <c r="C172" s="234"/>
      <c r="D172" s="158"/>
      <c r="E172" s="656"/>
      <c r="F172" s="582"/>
      <c r="G172" s="270"/>
    </row>
    <row r="173" spans="2:7" ht="14.5" x14ac:dyDescent="0.25">
      <c r="B173" s="158"/>
      <c r="C173" s="246" t="s">
        <v>514</v>
      </c>
      <c r="D173" s="158"/>
      <c r="E173" s="656"/>
      <c r="F173" s="582"/>
      <c r="G173" s="270"/>
    </row>
    <row r="174" spans="2:7" x14ac:dyDescent="0.25">
      <c r="B174" s="158"/>
      <c r="C174" s="289"/>
      <c r="D174" s="158"/>
      <c r="E174" s="656"/>
      <c r="F174" s="582"/>
      <c r="G174" s="270"/>
    </row>
    <row r="175" spans="2:7" ht="56" x14ac:dyDescent="0.25">
      <c r="B175" s="158" t="s">
        <v>979</v>
      </c>
      <c r="C175" s="41" t="s">
        <v>980</v>
      </c>
      <c r="D175" s="158" t="s">
        <v>232</v>
      </c>
      <c r="E175" s="216">
        <v>39.299999999999997</v>
      </c>
      <c r="F175" s="582"/>
      <c r="G175" s="270">
        <f>E175*F175</f>
        <v>0</v>
      </c>
    </row>
    <row r="176" spans="2:7" ht="14.5" x14ac:dyDescent="0.25">
      <c r="B176" s="158"/>
      <c r="C176" s="246"/>
      <c r="D176" s="158"/>
      <c r="E176" s="581"/>
      <c r="F176" s="271"/>
      <c r="G176" s="855"/>
    </row>
    <row r="177" spans="2:7" ht="14.5" x14ac:dyDescent="0.25">
      <c r="B177" s="158"/>
      <c r="C177" s="246" t="s">
        <v>517</v>
      </c>
      <c r="D177" s="158"/>
      <c r="E177" s="581"/>
      <c r="F177" s="271"/>
      <c r="G177" s="855"/>
    </row>
    <row r="178" spans="2:7" x14ac:dyDescent="0.25">
      <c r="B178" s="158"/>
      <c r="C178" s="41"/>
      <c r="D178" s="158"/>
      <c r="E178" s="581"/>
      <c r="F178" s="271"/>
      <c r="G178" s="855"/>
    </row>
    <row r="179" spans="2:7" ht="42" x14ac:dyDescent="0.25">
      <c r="B179" s="158" t="s">
        <v>981</v>
      </c>
      <c r="C179" s="41" t="s">
        <v>982</v>
      </c>
      <c r="D179" s="158" t="s">
        <v>441</v>
      </c>
      <c r="E179" s="581">
        <v>53.7</v>
      </c>
      <c r="F179" s="271"/>
      <c r="G179" s="855">
        <f>F179*E179</f>
        <v>0</v>
      </c>
    </row>
    <row r="180" spans="2:7" x14ac:dyDescent="0.25">
      <c r="B180" s="158"/>
      <c r="C180" s="862"/>
      <c r="E180" s="656"/>
      <c r="F180" s="582"/>
      <c r="G180" s="270"/>
    </row>
    <row r="181" spans="2:7" x14ac:dyDescent="0.25">
      <c r="B181" s="158"/>
      <c r="C181" s="841" t="s">
        <v>488</v>
      </c>
      <c r="D181" s="158"/>
      <c r="E181" s="656"/>
      <c r="F181" s="582"/>
      <c r="G181" s="270"/>
    </row>
    <row r="182" spans="2:7" x14ac:dyDescent="0.25">
      <c r="B182" s="158"/>
      <c r="C182" s="659"/>
      <c r="D182" s="158"/>
      <c r="E182" s="216"/>
      <c r="F182" s="582"/>
      <c r="G182" s="270"/>
    </row>
    <row r="183" spans="2:7" x14ac:dyDescent="0.25">
      <c r="B183" s="158"/>
      <c r="C183" s="655" t="s">
        <v>489</v>
      </c>
      <c r="D183" s="158"/>
      <c r="E183" s="656"/>
      <c r="F183" s="582"/>
      <c r="G183" s="270"/>
    </row>
    <row r="184" spans="2:7" x14ac:dyDescent="0.25">
      <c r="B184" s="158"/>
      <c r="C184" s="655"/>
      <c r="D184" s="158"/>
      <c r="E184" s="656"/>
      <c r="F184" s="582"/>
      <c r="G184" s="270"/>
    </row>
    <row r="185" spans="2:7" ht="14.5" x14ac:dyDescent="0.25">
      <c r="B185" s="158"/>
      <c r="C185" s="657" t="s">
        <v>490</v>
      </c>
      <c r="D185" s="158"/>
      <c r="E185" s="656"/>
      <c r="F185" s="582"/>
      <c r="G185" s="270"/>
    </row>
    <row r="186" spans="2:7" ht="14.5" x14ac:dyDescent="0.25">
      <c r="B186" s="158"/>
      <c r="C186" s="657"/>
      <c r="D186" s="158"/>
      <c r="E186" s="656"/>
      <c r="F186" s="582"/>
      <c r="G186" s="270"/>
    </row>
    <row r="187" spans="2:7" ht="42" x14ac:dyDescent="0.25">
      <c r="B187" s="158"/>
      <c r="C187" s="658" t="s">
        <v>491</v>
      </c>
      <c r="D187" s="158"/>
      <c r="E187" s="388"/>
      <c r="F187" s="582"/>
      <c r="G187" s="270"/>
    </row>
    <row r="188" spans="2:7" x14ac:dyDescent="0.25">
      <c r="B188" s="158"/>
      <c r="C188" s="659"/>
      <c r="D188" s="158"/>
      <c r="E188" s="656"/>
      <c r="F188" s="582"/>
      <c r="G188" s="270"/>
    </row>
    <row r="189" spans="2:7" ht="28" x14ac:dyDescent="0.25">
      <c r="B189" s="158" t="s">
        <v>983</v>
      </c>
      <c r="C189" s="609" t="s">
        <v>984</v>
      </c>
      <c r="D189" s="158" t="s">
        <v>232</v>
      </c>
      <c r="E189" s="216">
        <v>8.6999999999999993</v>
      </c>
      <c r="F189" s="865"/>
      <c r="G189" s="270">
        <f>E189*F189</f>
        <v>0</v>
      </c>
    </row>
    <row r="190" spans="2:7" x14ac:dyDescent="0.25">
      <c r="B190" s="158"/>
      <c r="C190" s="851"/>
      <c r="D190" s="158"/>
      <c r="E190" s="216"/>
      <c r="F190" s="865"/>
      <c r="G190" s="270"/>
    </row>
    <row r="191" spans="2:7" ht="14.5" x14ac:dyDescent="0.25">
      <c r="B191" s="158"/>
      <c r="C191" s="657" t="s">
        <v>494</v>
      </c>
      <c r="D191" s="158"/>
      <c r="E191" s="656"/>
      <c r="F191" s="582"/>
      <c r="G191" s="270"/>
    </row>
    <row r="192" spans="2:7" ht="14.5" x14ac:dyDescent="0.25">
      <c r="B192" s="158"/>
      <c r="C192" s="657"/>
      <c r="D192" s="158"/>
      <c r="E192" s="656"/>
      <c r="F192" s="582"/>
      <c r="G192" s="270"/>
    </row>
    <row r="193" spans="2:7" ht="42" x14ac:dyDescent="0.25">
      <c r="B193" s="158"/>
      <c r="C193" s="660" t="s">
        <v>985</v>
      </c>
      <c r="D193" s="158"/>
      <c r="E193" s="656"/>
      <c r="F193" s="582"/>
      <c r="G193" s="270"/>
    </row>
    <row r="194" spans="2:7" x14ac:dyDescent="0.25">
      <c r="B194" s="158"/>
      <c r="C194" s="659"/>
      <c r="D194" s="158"/>
      <c r="E194" s="656"/>
      <c r="F194" s="582"/>
      <c r="G194" s="270"/>
    </row>
    <row r="195" spans="2:7" ht="28" x14ac:dyDescent="0.25">
      <c r="B195" s="158" t="s">
        <v>986</v>
      </c>
      <c r="C195" s="609" t="s">
        <v>497</v>
      </c>
      <c r="D195" s="158" t="s">
        <v>232</v>
      </c>
      <c r="E195" s="216">
        <v>50.9</v>
      </c>
      <c r="F195" s="865"/>
      <c r="G195" s="270">
        <f>E195*F195</f>
        <v>0</v>
      </c>
    </row>
    <row r="196" spans="2:7" x14ac:dyDescent="0.25">
      <c r="B196" s="158"/>
      <c r="C196" s="851"/>
      <c r="D196" s="158"/>
      <c r="E196" s="656"/>
      <c r="F196" s="271"/>
      <c r="G196" s="271"/>
    </row>
    <row r="197" spans="2:7" s="67" customFormat="1" x14ac:dyDescent="0.25">
      <c r="B197" s="143"/>
      <c r="C197" s="144"/>
      <c r="D197" s="145"/>
      <c r="E197" s="854"/>
      <c r="F197" s="850" t="s">
        <v>92</v>
      </c>
      <c r="G197" s="628">
        <f>SUM(G114:G196)</f>
        <v>0</v>
      </c>
    </row>
    <row r="198" spans="2:7" x14ac:dyDescent="0.25">
      <c r="B198" s="158"/>
      <c r="C198" s="851"/>
      <c r="D198" s="158"/>
      <c r="E198" s="656"/>
      <c r="F198" s="271"/>
      <c r="G198" s="271"/>
    </row>
    <row r="199" spans="2:7" x14ac:dyDescent="0.25">
      <c r="B199" s="158"/>
      <c r="C199" s="655" t="s">
        <v>498</v>
      </c>
      <c r="D199" s="158"/>
      <c r="E199" s="656"/>
      <c r="F199" s="582"/>
      <c r="G199" s="270"/>
    </row>
    <row r="200" spans="2:7" x14ac:dyDescent="0.25">
      <c r="B200" s="158"/>
      <c r="C200" s="851"/>
      <c r="D200" s="158"/>
      <c r="E200" s="656"/>
      <c r="F200" s="582"/>
      <c r="G200" s="270"/>
    </row>
    <row r="201" spans="2:7" ht="14.5" x14ac:dyDescent="0.25">
      <c r="B201" s="158"/>
      <c r="C201" s="657" t="s">
        <v>494</v>
      </c>
      <c r="D201" s="158"/>
      <c r="E201" s="656"/>
      <c r="F201" s="582"/>
      <c r="G201" s="270"/>
    </row>
    <row r="202" spans="2:7" ht="14.5" x14ac:dyDescent="0.25">
      <c r="B202" s="158"/>
      <c r="C202" s="657"/>
      <c r="D202" s="158"/>
      <c r="E202" s="656"/>
      <c r="F202" s="582"/>
      <c r="G202" s="270"/>
    </row>
    <row r="203" spans="2:7" ht="42" x14ac:dyDescent="0.25">
      <c r="B203" s="158"/>
      <c r="C203" s="660" t="s">
        <v>499</v>
      </c>
      <c r="D203" s="158"/>
      <c r="E203" s="656"/>
      <c r="F203" s="270"/>
      <c r="G203" s="270"/>
    </row>
    <row r="204" spans="2:7" x14ac:dyDescent="0.25">
      <c r="B204" s="158"/>
      <c r="C204" s="659"/>
      <c r="D204" s="158"/>
      <c r="E204" s="656"/>
      <c r="F204" s="270"/>
      <c r="G204" s="270"/>
    </row>
    <row r="205" spans="2:7" ht="28" x14ac:dyDescent="0.25">
      <c r="B205" s="158" t="s">
        <v>987</v>
      </c>
      <c r="C205" s="609" t="s">
        <v>497</v>
      </c>
      <c r="D205" s="158" t="s">
        <v>232</v>
      </c>
      <c r="E205" s="581">
        <v>53.7</v>
      </c>
      <c r="F205" s="865"/>
      <c r="G205" s="270">
        <f>E205*F205</f>
        <v>0</v>
      </c>
    </row>
    <row r="206" spans="2:7" x14ac:dyDescent="0.25">
      <c r="B206" s="158"/>
      <c r="C206" s="851"/>
      <c r="D206" s="158"/>
      <c r="E206" s="656"/>
      <c r="F206" s="271"/>
      <c r="G206" s="271"/>
    </row>
    <row r="207" spans="2:7" x14ac:dyDescent="0.25">
      <c r="B207" s="158"/>
      <c r="C207" s="41"/>
      <c r="D207" s="158"/>
      <c r="E207" s="656"/>
      <c r="F207" s="582"/>
      <c r="G207" s="270"/>
    </row>
    <row r="208" spans="2:7" x14ac:dyDescent="0.25">
      <c r="B208" s="158"/>
      <c r="C208" s="289" t="s">
        <v>520</v>
      </c>
      <c r="D208" s="158"/>
      <c r="E208" s="656"/>
      <c r="F208" s="270"/>
      <c r="G208" s="270"/>
    </row>
    <row r="209" spans="2:7" x14ac:dyDescent="0.25">
      <c r="B209" s="158"/>
      <c r="C209" s="41"/>
      <c r="D209" s="158"/>
      <c r="E209" s="656"/>
      <c r="F209" s="270"/>
      <c r="G209" s="270"/>
    </row>
    <row r="210" spans="2:7" x14ac:dyDescent="0.25">
      <c r="B210" s="158"/>
      <c r="C210" s="233" t="s">
        <v>521</v>
      </c>
      <c r="D210" s="158"/>
      <c r="E210" s="656"/>
      <c r="F210" s="582"/>
      <c r="G210" s="270"/>
    </row>
    <row r="211" spans="2:7" x14ac:dyDescent="0.25">
      <c r="B211" s="158"/>
      <c r="C211" s="41"/>
      <c r="D211" s="158"/>
      <c r="E211" s="656"/>
      <c r="F211" s="270"/>
      <c r="G211" s="270"/>
    </row>
    <row r="212" spans="2:7" ht="84" x14ac:dyDescent="0.25">
      <c r="B212" s="158" t="s">
        <v>988</v>
      </c>
      <c r="C212" s="41" t="s">
        <v>989</v>
      </c>
      <c r="D212" s="158" t="s">
        <v>441</v>
      </c>
      <c r="E212" s="216">
        <v>34</v>
      </c>
      <c r="F212" s="582"/>
      <c r="G212" s="270">
        <f>E212*F212</f>
        <v>0</v>
      </c>
    </row>
    <row r="213" spans="2:7" x14ac:dyDescent="0.25">
      <c r="B213" s="154"/>
      <c r="C213" s="41"/>
      <c r="D213" s="158"/>
      <c r="E213" s="216"/>
      <c r="F213" s="582"/>
      <c r="G213" s="270"/>
    </row>
    <row r="214" spans="2:7" x14ac:dyDescent="0.25">
      <c r="B214" s="158"/>
      <c r="C214" s="41"/>
      <c r="D214" s="158"/>
      <c r="E214" s="656"/>
      <c r="F214" s="270"/>
      <c r="G214" s="270"/>
    </row>
    <row r="215" spans="2:7" ht="42" x14ac:dyDescent="0.25">
      <c r="B215" s="158" t="s">
        <v>990</v>
      </c>
      <c r="C215" s="41" t="s">
        <v>991</v>
      </c>
      <c r="D215" s="158" t="s">
        <v>441</v>
      </c>
      <c r="E215" s="216">
        <f>2.66*3.84</f>
        <v>10.214399999999999</v>
      </c>
      <c r="F215" s="582"/>
      <c r="G215" s="270">
        <f>E215*F215</f>
        <v>0</v>
      </c>
    </row>
    <row r="216" spans="2:7" x14ac:dyDescent="0.25">
      <c r="B216" s="154"/>
      <c r="C216" s="41"/>
      <c r="D216" s="158"/>
      <c r="E216" s="216"/>
      <c r="F216" s="582"/>
      <c r="G216" s="270"/>
    </row>
    <row r="217" spans="2:7" ht="84" x14ac:dyDescent="0.25">
      <c r="B217" s="158" t="s">
        <v>992</v>
      </c>
      <c r="C217" s="153" t="s">
        <v>993</v>
      </c>
      <c r="D217" s="158" t="s">
        <v>232</v>
      </c>
      <c r="E217" s="216">
        <v>36.299999999999997</v>
      </c>
      <c r="F217" s="586"/>
      <c r="G217" s="582">
        <f>E217*F217</f>
        <v>0</v>
      </c>
    </row>
    <row r="218" spans="2:7" x14ac:dyDescent="0.25">
      <c r="B218" s="154"/>
      <c r="C218" s="41"/>
      <c r="D218" s="158"/>
      <c r="E218" s="216"/>
      <c r="F218" s="582"/>
      <c r="G218" s="270"/>
    </row>
    <row r="219" spans="2:7" x14ac:dyDescent="0.25">
      <c r="B219" s="154"/>
      <c r="C219" s="41"/>
      <c r="D219" s="158"/>
      <c r="E219" s="216"/>
      <c r="F219" s="582"/>
      <c r="G219" s="270"/>
    </row>
    <row r="220" spans="2:7" s="67" customFormat="1" x14ac:dyDescent="0.25">
      <c r="B220" s="143"/>
      <c r="C220" s="144"/>
      <c r="D220" s="145"/>
      <c r="E220" s="854"/>
      <c r="F220" s="850" t="s">
        <v>92</v>
      </c>
      <c r="G220" s="628">
        <f>SUM(G198:G219)</f>
        <v>0</v>
      </c>
    </row>
    <row r="221" spans="2:7" x14ac:dyDescent="0.25">
      <c r="B221" s="158"/>
      <c r="C221" s="234"/>
      <c r="D221" s="158"/>
      <c r="E221" s="656"/>
      <c r="F221" s="271"/>
      <c r="G221" s="271"/>
    </row>
    <row r="222" spans="2:7" x14ac:dyDescent="0.25">
      <c r="B222" s="158"/>
      <c r="C222" s="233" t="s">
        <v>528</v>
      </c>
      <c r="D222" s="158"/>
      <c r="E222" s="656"/>
      <c r="F222" s="582"/>
      <c r="G222" s="582"/>
    </row>
    <row r="223" spans="2:7" x14ac:dyDescent="0.25">
      <c r="B223" s="158"/>
      <c r="C223" s="153"/>
      <c r="D223" s="158"/>
      <c r="E223" s="656"/>
      <c r="F223" s="582"/>
      <c r="G223" s="582"/>
    </row>
    <row r="224" spans="2:7" ht="78" customHeight="1" x14ac:dyDescent="0.25">
      <c r="B224" s="156"/>
      <c r="C224" s="866" t="s">
        <v>994</v>
      </c>
      <c r="D224" s="158"/>
      <c r="E224" s="388"/>
      <c r="F224" s="582"/>
      <c r="G224" s="582"/>
    </row>
    <row r="225" spans="2:7" x14ac:dyDescent="0.25">
      <c r="B225" s="158"/>
      <c r="C225" s="866"/>
      <c r="D225" s="158"/>
      <c r="E225" s="656"/>
      <c r="F225" s="582"/>
      <c r="G225" s="582"/>
    </row>
    <row r="226" spans="2:7" ht="42" x14ac:dyDescent="0.25">
      <c r="B226" s="158" t="s">
        <v>995</v>
      </c>
      <c r="C226" s="867" t="s">
        <v>996</v>
      </c>
      <c r="D226" s="158" t="s">
        <v>88</v>
      </c>
      <c r="E226" s="388">
        <v>1</v>
      </c>
      <c r="F226" s="582"/>
      <c r="G226" s="582">
        <f>E226*F226</f>
        <v>0</v>
      </c>
    </row>
    <row r="227" spans="2:7" ht="42" x14ac:dyDescent="0.25">
      <c r="B227" s="158" t="s">
        <v>997</v>
      </c>
      <c r="C227" s="867" t="s">
        <v>998</v>
      </c>
      <c r="D227" s="158" t="s">
        <v>88</v>
      </c>
      <c r="E227" s="388">
        <v>1</v>
      </c>
      <c r="F227" s="582"/>
      <c r="G227" s="582">
        <f>E227*F227</f>
        <v>0</v>
      </c>
    </row>
    <row r="228" spans="2:7" x14ac:dyDescent="0.25">
      <c r="B228" s="154"/>
      <c r="C228" s="41"/>
      <c r="D228" s="158"/>
      <c r="E228" s="216"/>
      <c r="F228" s="582"/>
      <c r="G228" s="270"/>
    </row>
    <row r="229" spans="2:7" x14ac:dyDescent="0.25">
      <c r="B229" s="158"/>
      <c r="C229" s="233" t="s">
        <v>524</v>
      </c>
      <c r="D229" s="158"/>
      <c r="E229" s="656"/>
      <c r="F229" s="582"/>
      <c r="G229" s="582"/>
    </row>
    <row r="230" spans="2:7" x14ac:dyDescent="0.25">
      <c r="B230" s="158"/>
      <c r="C230" s="153"/>
      <c r="D230" s="158"/>
      <c r="E230" s="656"/>
      <c r="F230" s="582"/>
      <c r="G230" s="582"/>
    </row>
    <row r="231" spans="2:7" ht="84" x14ac:dyDescent="0.25">
      <c r="B231" s="156"/>
      <c r="C231" s="224" t="s">
        <v>525</v>
      </c>
      <c r="D231" s="158"/>
      <c r="E231" s="388"/>
      <c r="F231" s="586"/>
      <c r="G231" s="582"/>
    </row>
    <row r="232" spans="2:7" x14ac:dyDescent="0.25">
      <c r="B232" s="158"/>
      <c r="C232" s="153"/>
      <c r="D232" s="158"/>
      <c r="E232" s="656"/>
      <c r="F232" s="582"/>
      <c r="G232" s="582"/>
    </row>
    <row r="233" spans="2:7" ht="28" x14ac:dyDescent="0.25">
      <c r="B233" s="158" t="s">
        <v>999</v>
      </c>
      <c r="C233" s="153" t="s">
        <v>1000</v>
      </c>
      <c r="D233" s="158" t="s">
        <v>88</v>
      </c>
      <c r="E233" s="388">
        <v>1</v>
      </c>
      <c r="F233" s="271"/>
      <c r="G233" s="582">
        <f>E233*F233</f>
        <v>0</v>
      </c>
    </row>
    <row r="234" spans="2:7" x14ac:dyDescent="0.25">
      <c r="B234" s="158"/>
      <c r="C234" s="41"/>
      <c r="D234" s="158"/>
      <c r="E234" s="656"/>
      <c r="F234" s="271"/>
      <c r="G234" s="582"/>
    </row>
    <row r="235" spans="2:7" ht="115.5" customHeight="1" x14ac:dyDescent="0.25">
      <c r="B235" s="156"/>
      <c r="C235" s="866" t="s">
        <v>1001</v>
      </c>
      <c r="D235" s="158"/>
      <c r="E235" s="388"/>
      <c r="F235" s="582"/>
      <c r="G235" s="270"/>
    </row>
    <row r="236" spans="2:7" x14ac:dyDescent="0.25">
      <c r="B236" s="158"/>
      <c r="C236" s="153"/>
      <c r="D236" s="158"/>
      <c r="E236" s="656"/>
      <c r="F236" s="582"/>
      <c r="G236" s="270"/>
    </row>
    <row r="237" spans="2:7" x14ac:dyDescent="0.25">
      <c r="B237" s="158" t="s">
        <v>1002</v>
      </c>
      <c r="C237" s="41" t="s">
        <v>1003</v>
      </c>
      <c r="D237" s="158" t="s">
        <v>88</v>
      </c>
      <c r="E237" s="388">
        <v>2</v>
      </c>
      <c r="F237" s="582"/>
      <c r="G237" s="270">
        <f>E237*F237</f>
        <v>0</v>
      </c>
    </row>
    <row r="238" spans="2:7" x14ac:dyDescent="0.25">
      <c r="B238" s="158"/>
      <c r="C238" s="41"/>
      <c r="D238" s="158"/>
      <c r="E238" s="656"/>
      <c r="F238" s="582"/>
      <c r="G238" s="270"/>
    </row>
    <row r="239" spans="2:7" s="67" customFormat="1" x14ac:dyDescent="0.25">
      <c r="B239" s="576"/>
      <c r="C239" s="233" t="s">
        <v>1004</v>
      </c>
      <c r="D239" s="576"/>
      <c r="E239" s="868"/>
      <c r="F239" s="582"/>
      <c r="G239" s="270"/>
    </row>
    <row r="240" spans="2:7" s="67" customFormat="1" x14ac:dyDescent="0.25">
      <c r="B240" s="576"/>
      <c r="C240" s="387"/>
      <c r="D240" s="576"/>
      <c r="E240" s="868"/>
      <c r="F240" s="582"/>
      <c r="G240" s="270"/>
    </row>
    <row r="241" spans="2:7" ht="70" x14ac:dyDescent="0.25">
      <c r="B241" s="158" t="s">
        <v>1005</v>
      </c>
      <c r="C241" s="153" t="s">
        <v>1006</v>
      </c>
      <c r="D241" s="158" t="s">
        <v>60</v>
      </c>
      <c r="E241" s="594">
        <v>1</v>
      </c>
      <c r="F241" s="271"/>
      <c r="G241" s="270">
        <f>E241*F241</f>
        <v>0</v>
      </c>
    </row>
    <row r="242" spans="2:7" s="67" customFormat="1" x14ac:dyDescent="0.25">
      <c r="B242" s="576"/>
      <c r="C242" s="153"/>
      <c r="D242" s="576"/>
      <c r="E242" s="868"/>
      <c r="F242" s="582"/>
      <c r="G242" s="270"/>
    </row>
    <row r="243" spans="2:7" s="67" customFormat="1" x14ac:dyDescent="0.25">
      <c r="B243" s="576"/>
      <c r="C243" s="233" t="s">
        <v>1007</v>
      </c>
      <c r="D243" s="576"/>
      <c r="E243" s="868"/>
      <c r="F243" s="582"/>
      <c r="G243" s="270"/>
    </row>
    <row r="244" spans="2:7" s="67" customFormat="1" x14ac:dyDescent="0.25">
      <c r="B244" s="576"/>
      <c r="C244" s="387"/>
      <c r="D244" s="576"/>
      <c r="E244" s="868"/>
      <c r="F244" s="582"/>
      <c r="G244" s="270"/>
    </row>
    <row r="245" spans="2:7" ht="115.5" customHeight="1" x14ac:dyDescent="0.25">
      <c r="B245" s="158" t="s">
        <v>1008</v>
      </c>
      <c r="C245" s="41" t="s">
        <v>1009</v>
      </c>
      <c r="D245" s="158" t="s">
        <v>138</v>
      </c>
      <c r="E245" s="388">
        <v>1</v>
      </c>
      <c r="F245" s="586"/>
      <c r="G245" s="270">
        <f>E245*F245</f>
        <v>0</v>
      </c>
    </row>
    <row r="246" spans="2:7" ht="54" customHeight="1" x14ac:dyDescent="0.3">
      <c r="B246" s="158" t="s">
        <v>1010</v>
      </c>
      <c r="C246" s="869" t="s">
        <v>1011</v>
      </c>
      <c r="D246" s="158" t="s">
        <v>88</v>
      </c>
      <c r="E246" s="656">
        <v>2</v>
      </c>
      <c r="F246" s="582"/>
      <c r="G246" s="270">
        <f>E246*F246</f>
        <v>0</v>
      </c>
    </row>
    <row r="247" spans="2:7" ht="84" x14ac:dyDescent="0.25">
      <c r="B247" s="158" t="s">
        <v>1012</v>
      </c>
      <c r="C247" s="41" t="s">
        <v>1013</v>
      </c>
      <c r="D247" s="158" t="s">
        <v>138</v>
      </c>
      <c r="E247" s="388">
        <v>1</v>
      </c>
      <c r="F247" s="586"/>
      <c r="G247" s="270">
        <f>E247*F247</f>
        <v>0</v>
      </c>
    </row>
    <row r="248" spans="2:7" x14ac:dyDescent="0.25">
      <c r="B248" s="158"/>
      <c r="C248" s="601"/>
      <c r="D248" s="158"/>
      <c r="E248" s="656"/>
      <c r="F248" s="582"/>
      <c r="G248" s="270">
        <f>E248*F248</f>
        <v>0</v>
      </c>
    </row>
    <row r="249" spans="2:7" ht="122.5" customHeight="1" x14ac:dyDescent="0.25">
      <c r="B249" s="158" t="s">
        <v>1014</v>
      </c>
      <c r="C249" s="41" t="s">
        <v>1015</v>
      </c>
      <c r="D249" s="158" t="s">
        <v>138</v>
      </c>
      <c r="E249" s="388">
        <v>1</v>
      </c>
      <c r="F249" s="586"/>
      <c r="G249" s="270">
        <f>E249*F249</f>
        <v>0</v>
      </c>
    </row>
    <row r="250" spans="2:7" x14ac:dyDescent="0.25">
      <c r="B250" s="154"/>
      <c r="C250" s="41"/>
      <c r="D250" s="158"/>
      <c r="E250" s="388"/>
      <c r="F250" s="586"/>
      <c r="G250" s="270"/>
    </row>
    <row r="251" spans="2:7" ht="112.5" customHeight="1" x14ac:dyDescent="0.25">
      <c r="B251" s="158" t="s">
        <v>1016</v>
      </c>
      <c r="C251" s="870" t="s">
        <v>1017</v>
      </c>
      <c r="D251" s="158" t="s">
        <v>138</v>
      </c>
      <c r="E251" s="388">
        <v>1</v>
      </c>
      <c r="F251" s="586"/>
      <c r="G251" s="270">
        <f>E251*F251</f>
        <v>0</v>
      </c>
    </row>
    <row r="252" spans="2:7" x14ac:dyDescent="0.25">
      <c r="B252" s="158"/>
      <c r="C252" s="467"/>
      <c r="D252" s="158"/>
      <c r="E252" s="388"/>
      <c r="F252" s="871"/>
      <c r="G252" s="270">
        <f>E252*F252</f>
        <v>0</v>
      </c>
    </row>
    <row r="253" spans="2:7" ht="70" x14ac:dyDescent="0.25">
      <c r="B253" s="158" t="s">
        <v>1018</v>
      </c>
      <c r="C253" s="153" t="s">
        <v>1019</v>
      </c>
      <c r="D253" s="158" t="s">
        <v>138</v>
      </c>
      <c r="E253" s="388">
        <v>1</v>
      </c>
      <c r="F253" s="586"/>
      <c r="G253" s="270">
        <f>E253*F253</f>
        <v>0</v>
      </c>
    </row>
    <row r="254" spans="2:7" x14ac:dyDescent="0.25">
      <c r="B254" s="154"/>
      <c r="C254" s="872"/>
      <c r="D254" s="158"/>
      <c r="E254" s="388"/>
      <c r="F254" s="273"/>
      <c r="G254" s="270"/>
    </row>
    <row r="255" spans="2:7" ht="21.75" customHeight="1" x14ac:dyDescent="0.25">
      <c r="B255" s="154"/>
      <c r="C255" s="233" t="s">
        <v>1020</v>
      </c>
      <c r="D255" s="158"/>
      <c r="E255" s="388"/>
      <c r="F255" s="273"/>
      <c r="G255" s="270"/>
    </row>
    <row r="256" spans="2:7" ht="70" x14ac:dyDescent="0.25">
      <c r="B256" s="158" t="s">
        <v>1021</v>
      </c>
      <c r="C256" s="41" t="s">
        <v>1022</v>
      </c>
      <c r="D256" s="158" t="s">
        <v>138</v>
      </c>
      <c r="E256" s="388">
        <v>1</v>
      </c>
      <c r="F256" s="273"/>
      <c r="G256" s="270"/>
    </row>
    <row r="257" spans="2:7" x14ac:dyDescent="0.25">
      <c r="B257" s="154"/>
      <c r="C257" s="851"/>
      <c r="D257" s="158"/>
      <c r="E257" s="388"/>
      <c r="F257" s="273"/>
      <c r="G257" s="270"/>
    </row>
    <row r="258" spans="2:7" ht="70" x14ac:dyDescent="0.25">
      <c r="B258" s="158" t="s">
        <v>1023</v>
      </c>
      <c r="C258" s="851" t="s">
        <v>1024</v>
      </c>
      <c r="D258" s="158" t="s">
        <v>138</v>
      </c>
      <c r="E258" s="388">
        <v>1</v>
      </c>
      <c r="F258" s="273"/>
      <c r="G258" s="270"/>
    </row>
    <row r="259" spans="2:7" x14ac:dyDescent="0.25">
      <c r="B259" s="158"/>
      <c r="C259" s="851"/>
      <c r="D259" s="158"/>
      <c r="E259" s="388"/>
      <c r="F259" s="273"/>
      <c r="G259" s="270"/>
    </row>
    <row r="260" spans="2:7" s="67" customFormat="1" x14ac:dyDescent="0.25">
      <c r="B260" s="143"/>
      <c r="C260" s="144"/>
      <c r="D260" s="145"/>
      <c r="E260" s="854"/>
      <c r="F260" s="850" t="s">
        <v>92</v>
      </c>
      <c r="G260" s="628">
        <f>SUM(G221:G259)</f>
        <v>0</v>
      </c>
    </row>
    <row r="261" spans="2:7" x14ac:dyDescent="0.25">
      <c r="B261" s="158"/>
      <c r="C261" s="851"/>
      <c r="D261" s="158"/>
      <c r="E261" s="656"/>
      <c r="F261" s="271"/>
      <c r="G261" s="271"/>
    </row>
    <row r="262" spans="2:7" x14ac:dyDescent="0.25">
      <c r="B262" s="158"/>
      <c r="C262" s="219" t="s">
        <v>172</v>
      </c>
      <c r="D262" s="158"/>
      <c r="E262" s="656"/>
      <c r="F262" s="271"/>
      <c r="G262" s="271"/>
    </row>
    <row r="263" spans="2:7" x14ac:dyDescent="0.25">
      <c r="B263" s="158"/>
      <c r="C263" s="41"/>
      <c r="D263" s="158"/>
      <c r="E263" s="656"/>
      <c r="F263" s="271"/>
      <c r="G263" s="271"/>
    </row>
    <row r="264" spans="2:7" x14ac:dyDescent="0.25">
      <c r="B264" s="158"/>
      <c r="C264" s="222" t="s">
        <v>1025</v>
      </c>
      <c r="D264" s="158"/>
      <c r="E264" s="656"/>
      <c r="F264" s="271"/>
      <c r="G264" s="271">
        <f>G51</f>
        <v>0</v>
      </c>
    </row>
    <row r="265" spans="2:7" x14ac:dyDescent="0.25">
      <c r="B265" s="158"/>
      <c r="C265" s="222" t="s">
        <v>1026</v>
      </c>
      <c r="D265" s="158"/>
      <c r="E265" s="656"/>
      <c r="F265" s="271"/>
      <c r="G265" s="271">
        <f>G113</f>
        <v>0</v>
      </c>
    </row>
    <row r="266" spans="2:7" x14ac:dyDescent="0.25">
      <c r="B266" s="158"/>
      <c r="C266" s="222" t="s">
        <v>1027</v>
      </c>
      <c r="D266" s="158"/>
      <c r="E266" s="656"/>
      <c r="F266" s="271"/>
      <c r="G266" s="271">
        <f>G197</f>
        <v>0</v>
      </c>
    </row>
    <row r="267" spans="2:7" x14ac:dyDescent="0.25">
      <c r="B267" s="158"/>
      <c r="C267" s="222" t="s">
        <v>1028</v>
      </c>
      <c r="D267" s="158"/>
      <c r="E267" s="656"/>
      <c r="F267" s="271"/>
      <c r="G267" s="271">
        <f>G220</f>
        <v>0</v>
      </c>
    </row>
    <row r="268" spans="2:7" x14ac:dyDescent="0.25">
      <c r="B268" s="158"/>
      <c r="C268" s="222" t="s">
        <v>1029</v>
      </c>
      <c r="D268" s="158"/>
      <c r="E268" s="656"/>
      <c r="F268" s="271"/>
      <c r="G268" s="271">
        <f>G260</f>
        <v>0</v>
      </c>
    </row>
    <row r="269" spans="2:7" x14ac:dyDescent="0.25">
      <c r="B269" s="158"/>
      <c r="C269" s="41"/>
      <c r="D269" s="158"/>
      <c r="E269" s="656"/>
      <c r="F269" s="271"/>
      <c r="G269" s="271"/>
    </row>
    <row r="270" spans="2:7" x14ac:dyDescent="0.25">
      <c r="B270" s="158"/>
      <c r="C270" s="41"/>
      <c r="D270" s="158"/>
      <c r="E270" s="656"/>
      <c r="F270" s="271"/>
      <c r="G270" s="271"/>
    </row>
    <row r="271" spans="2:7" x14ac:dyDescent="0.25">
      <c r="B271" s="158"/>
      <c r="C271" s="41"/>
      <c r="D271" s="158"/>
      <c r="E271" s="656"/>
      <c r="F271" s="271"/>
      <c r="G271" s="271"/>
    </row>
    <row r="272" spans="2:7" x14ac:dyDescent="0.25">
      <c r="B272" s="158"/>
      <c r="C272" s="41"/>
      <c r="D272" s="158"/>
      <c r="E272" s="656"/>
      <c r="F272" s="271"/>
      <c r="G272" s="271"/>
    </row>
    <row r="273" spans="2:7" x14ac:dyDescent="0.25">
      <c r="B273" s="158"/>
      <c r="C273" s="41"/>
      <c r="D273" s="158"/>
      <c r="E273" s="656"/>
      <c r="F273" s="271"/>
      <c r="G273" s="271"/>
    </row>
    <row r="274" spans="2:7" x14ac:dyDescent="0.25">
      <c r="B274" s="158"/>
      <c r="C274" s="41"/>
      <c r="D274" s="158"/>
      <c r="E274" s="43"/>
      <c r="F274" s="271"/>
      <c r="G274" s="271"/>
    </row>
    <row r="275" spans="2:7" s="67" customFormat="1" x14ac:dyDescent="0.25">
      <c r="B275" s="143"/>
      <c r="C275" s="144"/>
      <c r="D275" s="145"/>
      <c r="E275" s="146"/>
      <c r="F275" s="873" t="s">
        <v>177</v>
      </c>
      <c r="G275" s="628">
        <f>SUM(G261:G274)</f>
        <v>0</v>
      </c>
    </row>
  </sheetData>
  <mergeCells count="1">
    <mergeCell ref="B1:G1"/>
  </mergeCells>
  <phoneticPr fontId="15" type="noConversion"/>
  <pageMargins left="0.7" right="0.7" top="0.75" bottom="0.75" header="0.3" footer="0.3"/>
  <pageSetup scale="55" orientation="portrait" r:id="rId1"/>
  <rowBreaks count="5" manualBreakCount="5">
    <brk id="48" min="1" max="6" man="1"/>
    <brk id="97" min="1" max="6" man="1"/>
    <brk id="143" min="1" max="6" man="1"/>
    <brk id="189" min="1" max="6" man="1"/>
    <brk id="228"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3867E-DEC2-41B7-82F1-59FF0825440E}">
  <sheetPr>
    <tabColor theme="3"/>
  </sheetPr>
  <dimension ref="B1:H66"/>
  <sheetViews>
    <sheetView zoomScaleNormal="100" zoomScaleSheetLayoutView="100" workbookViewId="0">
      <selection activeCell="E68" sqref="E68"/>
    </sheetView>
  </sheetViews>
  <sheetFormatPr defaultColWidth="8.81640625" defaultRowHeight="14" x14ac:dyDescent="0.25"/>
  <cols>
    <col min="1" max="1" width="4.7265625" style="14" customWidth="1"/>
    <col min="2" max="2" width="17.1796875" style="63" customWidth="1"/>
    <col min="3" max="3" width="63.26953125" style="14" customWidth="1"/>
    <col min="4" max="4" width="9.1796875" style="64" customWidth="1"/>
    <col min="5" max="5" width="10.54296875" style="64" customWidth="1"/>
    <col min="6" max="6" width="14" style="65" customWidth="1"/>
    <col min="7" max="7" width="15.81640625" style="65" customWidth="1"/>
    <col min="8" max="8" width="12.81640625" style="14" bestFit="1" customWidth="1"/>
    <col min="9" max="16384" width="8.81640625" style="14"/>
  </cols>
  <sheetData>
    <row r="1" spans="2:8" s="12" customFormat="1" ht="18" customHeight="1" x14ac:dyDescent="0.25">
      <c r="B1" s="969" t="s">
        <v>0</v>
      </c>
      <c r="C1" s="969"/>
      <c r="D1" s="969"/>
      <c r="E1" s="969"/>
      <c r="F1" s="969"/>
      <c r="G1" s="969"/>
      <c r="H1" s="11"/>
    </row>
    <row r="2" spans="2:8" ht="15" customHeight="1" x14ac:dyDescent="0.25">
      <c r="B2" s="1" t="s">
        <v>1</v>
      </c>
      <c r="C2" s="2"/>
      <c r="D2" s="3"/>
      <c r="E2" s="3"/>
      <c r="F2" s="4"/>
      <c r="G2" s="4"/>
      <c r="H2" s="13"/>
    </row>
    <row r="3" spans="2:8" ht="15" customHeight="1" x14ac:dyDescent="0.25">
      <c r="B3" s="15" t="s">
        <v>42</v>
      </c>
      <c r="C3" s="15" t="s">
        <v>1030</v>
      </c>
      <c r="D3" s="16"/>
      <c r="E3" s="17"/>
      <c r="F3" s="18"/>
      <c r="G3" s="18"/>
      <c r="H3" s="19"/>
    </row>
    <row r="4" spans="2:8" ht="15" customHeight="1" x14ac:dyDescent="0.25">
      <c r="B4" s="15" t="s">
        <v>49</v>
      </c>
      <c r="C4" s="15" t="s">
        <v>1031</v>
      </c>
      <c r="D4" s="16"/>
      <c r="E4" s="17"/>
      <c r="F4" s="18"/>
      <c r="G4" s="18"/>
      <c r="H4" s="19"/>
    </row>
    <row r="5" spans="2:8" ht="13.4" customHeight="1" x14ac:dyDescent="0.25">
      <c r="B5" s="20"/>
      <c r="C5" s="21"/>
      <c r="D5" s="16"/>
      <c r="E5" s="17"/>
      <c r="F5" s="18"/>
      <c r="G5" s="18"/>
    </row>
    <row r="6" spans="2:8" x14ac:dyDescent="0.25">
      <c r="B6" s="22" t="s">
        <v>50</v>
      </c>
      <c r="C6" s="23" t="s">
        <v>51</v>
      </c>
      <c r="D6" s="23" t="s">
        <v>52</v>
      </c>
      <c r="E6" s="24" t="s">
        <v>1032</v>
      </c>
      <c r="F6" s="25" t="s">
        <v>1033</v>
      </c>
      <c r="G6" s="25" t="s">
        <v>1034</v>
      </c>
    </row>
    <row r="7" spans="2:8" x14ac:dyDescent="0.25">
      <c r="B7" s="26"/>
      <c r="C7" s="27" t="s">
        <v>1035</v>
      </c>
      <c r="D7" s="28"/>
      <c r="E7" s="29"/>
      <c r="F7" s="30"/>
      <c r="G7" s="30"/>
    </row>
    <row r="8" spans="2:8" ht="42" x14ac:dyDescent="0.25">
      <c r="B8" s="31" t="s">
        <v>1036</v>
      </c>
      <c r="C8" s="32" t="s">
        <v>1037</v>
      </c>
      <c r="D8" s="33" t="s">
        <v>761</v>
      </c>
      <c r="E8" s="33">
        <v>1</v>
      </c>
      <c r="F8" s="34"/>
      <c r="G8" s="35"/>
    </row>
    <row r="9" spans="2:8" x14ac:dyDescent="0.25">
      <c r="B9" s="31"/>
      <c r="C9" s="36"/>
      <c r="D9" s="37"/>
      <c r="E9" s="38"/>
      <c r="F9" s="39"/>
      <c r="G9" s="40"/>
    </row>
    <row r="10" spans="2:8" ht="28" x14ac:dyDescent="0.25">
      <c r="B10" s="31" t="s">
        <v>1038</v>
      </c>
      <c r="C10" s="32" t="s">
        <v>1039</v>
      </c>
      <c r="D10" s="33" t="s">
        <v>761</v>
      </c>
      <c r="E10" s="33">
        <v>1</v>
      </c>
      <c r="F10" s="34"/>
      <c r="G10" s="35"/>
    </row>
    <row r="11" spans="2:8" x14ac:dyDescent="0.25">
      <c r="B11" s="31"/>
      <c r="C11" s="32"/>
      <c r="D11" s="33"/>
      <c r="E11" s="33"/>
      <c r="F11" s="34"/>
      <c r="G11" s="35"/>
    </row>
    <row r="12" spans="2:8" x14ac:dyDescent="0.25">
      <c r="B12" s="31" t="s">
        <v>1040</v>
      </c>
      <c r="C12" s="32" t="s">
        <v>1041</v>
      </c>
      <c r="D12" s="33" t="s">
        <v>761</v>
      </c>
      <c r="E12" s="33">
        <v>1</v>
      </c>
      <c r="F12" s="34"/>
      <c r="G12" s="35"/>
    </row>
    <row r="13" spans="2:8" x14ac:dyDescent="0.25">
      <c r="B13" s="31"/>
      <c r="C13" s="32"/>
      <c r="D13" s="33"/>
      <c r="E13" s="33"/>
      <c r="F13" s="34"/>
      <c r="G13" s="35"/>
    </row>
    <row r="14" spans="2:8" x14ac:dyDescent="0.25">
      <c r="B14" s="31" t="s">
        <v>1042</v>
      </c>
      <c r="C14" s="32" t="s">
        <v>1043</v>
      </c>
      <c r="D14" s="33" t="s">
        <v>761</v>
      </c>
      <c r="E14" s="33">
        <v>1</v>
      </c>
      <c r="F14" s="34"/>
      <c r="G14" s="35"/>
    </row>
    <row r="15" spans="2:8" x14ac:dyDescent="0.25">
      <c r="B15" s="31"/>
      <c r="C15" s="32"/>
      <c r="D15" s="33"/>
      <c r="E15" s="33"/>
      <c r="F15" s="34"/>
      <c r="G15" s="35"/>
    </row>
    <row r="16" spans="2:8" x14ac:dyDescent="0.25">
      <c r="B16" s="31" t="s">
        <v>1044</v>
      </c>
      <c r="C16" s="32" t="s">
        <v>1045</v>
      </c>
      <c r="D16" s="33" t="s">
        <v>761</v>
      </c>
      <c r="E16" s="33">
        <v>1</v>
      </c>
      <c r="F16" s="34"/>
      <c r="G16" s="35"/>
    </row>
    <row r="17" spans="2:7" x14ac:dyDescent="0.25">
      <c r="B17" s="31"/>
      <c r="C17" s="32"/>
      <c r="D17" s="33"/>
      <c r="E17" s="33"/>
      <c r="F17" s="34"/>
      <c r="G17" s="35"/>
    </row>
    <row r="18" spans="2:7" x14ac:dyDescent="0.25">
      <c r="B18" s="31" t="s">
        <v>1046</v>
      </c>
      <c r="C18" s="32" t="s">
        <v>1047</v>
      </c>
      <c r="D18" s="33" t="s">
        <v>761</v>
      </c>
      <c r="E18" s="33">
        <v>1</v>
      </c>
      <c r="F18" s="34"/>
      <c r="G18" s="35"/>
    </row>
    <row r="19" spans="2:7" x14ac:dyDescent="0.25">
      <c r="B19" s="31"/>
      <c r="C19" s="32"/>
      <c r="D19" s="33"/>
      <c r="E19" s="33"/>
      <c r="F19" s="34"/>
      <c r="G19" s="35"/>
    </row>
    <row r="20" spans="2:7" x14ac:dyDescent="0.25">
      <c r="B20" s="31" t="s">
        <v>1048</v>
      </c>
      <c r="C20" s="32" t="s">
        <v>1049</v>
      </c>
      <c r="D20" s="33" t="s">
        <v>761</v>
      </c>
      <c r="E20" s="33">
        <v>1</v>
      </c>
      <c r="F20" s="34"/>
      <c r="G20" s="35"/>
    </row>
    <row r="21" spans="2:7" x14ac:dyDescent="0.25">
      <c r="B21" s="31"/>
      <c r="C21" s="32"/>
      <c r="D21" s="33"/>
      <c r="E21" s="33"/>
      <c r="F21" s="34"/>
      <c r="G21" s="35"/>
    </row>
    <row r="22" spans="2:7" x14ac:dyDescent="0.25">
      <c r="B22" s="31" t="s">
        <v>1050</v>
      </c>
      <c r="C22" s="32" t="s">
        <v>1051</v>
      </c>
      <c r="D22" s="33" t="s">
        <v>761</v>
      </c>
      <c r="E22" s="33">
        <v>1</v>
      </c>
      <c r="F22" s="34"/>
      <c r="G22" s="35"/>
    </row>
    <row r="23" spans="2:7" x14ac:dyDescent="0.25">
      <c r="B23" s="31"/>
      <c r="C23" s="41"/>
      <c r="D23" s="42"/>
      <c r="E23" s="43"/>
      <c r="F23" s="44"/>
      <c r="G23" s="45"/>
    </row>
    <row r="24" spans="2:7" ht="28" x14ac:dyDescent="0.25">
      <c r="B24" s="31" t="s">
        <v>1052</v>
      </c>
      <c r="C24" s="32" t="s">
        <v>1053</v>
      </c>
      <c r="D24" s="33" t="s">
        <v>761</v>
      </c>
      <c r="E24" s="33">
        <v>1</v>
      </c>
      <c r="F24" s="34"/>
      <c r="G24" s="35"/>
    </row>
    <row r="25" spans="2:7" x14ac:dyDescent="0.25">
      <c r="B25" s="31"/>
      <c r="C25" s="46"/>
      <c r="D25" s="47"/>
      <c r="E25" s="33"/>
      <c r="F25" s="48"/>
      <c r="G25" s="35"/>
    </row>
    <row r="26" spans="2:7" ht="42" x14ac:dyDescent="0.25">
      <c r="B26" s="31" t="s">
        <v>1054</v>
      </c>
      <c r="C26" s="32" t="s">
        <v>1055</v>
      </c>
      <c r="D26" s="33" t="s">
        <v>761</v>
      </c>
      <c r="E26" s="33">
        <v>1</v>
      </c>
      <c r="F26" s="34"/>
      <c r="G26" s="35"/>
    </row>
    <row r="27" spans="2:7" x14ac:dyDescent="0.25">
      <c r="B27" s="31"/>
      <c r="C27" s="32"/>
      <c r="D27" s="33"/>
      <c r="E27" s="33"/>
      <c r="F27" s="34"/>
      <c r="G27" s="35"/>
    </row>
    <row r="28" spans="2:7" x14ac:dyDescent="0.25">
      <c r="B28" s="31" t="s">
        <v>1056</v>
      </c>
      <c r="C28" s="32" t="s">
        <v>1057</v>
      </c>
      <c r="D28" s="33" t="s">
        <v>761</v>
      </c>
      <c r="E28" s="33">
        <v>1</v>
      </c>
      <c r="F28" s="34"/>
      <c r="G28" s="35"/>
    </row>
    <row r="29" spans="2:7" x14ac:dyDescent="0.25">
      <c r="B29" s="31"/>
      <c r="C29" s="49"/>
      <c r="D29" s="37"/>
      <c r="E29" s="50"/>
      <c r="F29" s="45"/>
      <c r="G29" s="45"/>
    </row>
    <row r="30" spans="2:7" x14ac:dyDescent="0.25">
      <c r="B30" s="31" t="s">
        <v>1058</v>
      </c>
      <c r="C30" s="32" t="s">
        <v>1059</v>
      </c>
      <c r="D30" s="33" t="s">
        <v>761</v>
      </c>
      <c r="E30" s="33">
        <v>1</v>
      </c>
      <c r="F30" s="34"/>
      <c r="G30" s="35"/>
    </row>
    <row r="31" spans="2:7" x14ac:dyDescent="0.25">
      <c r="B31" s="31"/>
      <c r="C31" s="32"/>
      <c r="D31" s="33"/>
      <c r="E31" s="33"/>
      <c r="F31" s="34"/>
      <c r="G31" s="35"/>
    </row>
    <row r="32" spans="2:7" ht="28" x14ac:dyDescent="0.25">
      <c r="B32" s="31" t="s">
        <v>1060</v>
      </c>
      <c r="C32" s="32" t="s">
        <v>1061</v>
      </c>
      <c r="D32" s="33" t="s">
        <v>761</v>
      </c>
      <c r="E32" s="33">
        <v>1</v>
      </c>
      <c r="F32" s="34"/>
      <c r="G32" s="35"/>
    </row>
    <row r="33" spans="2:7" x14ac:dyDescent="0.25">
      <c r="B33" s="31"/>
      <c r="C33" s="32"/>
      <c r="D33" s="33"/>
      <c r="E33" s="33"/>
      <c r="F33" s="34"/>
      <c r="G33" s="35"/>
    </row>
    <row r="34" spans="2:7" ht="28" x14ac:dyDescent="0.25">
      <c r="B34" s="31" t="s">
        <v>1062</v>
      </c>
      <c r="C34" s="32" t="s">
        <v>1063</v>
      </c>
      <c r="D34" s="33" t="s">
        <v>1064</v>
      </c>
      <c r="E34" s="33">
        <v>1</v>
      </c>
      <c r="F34" s="34"/>
      <c r="G34" s="35"/>
    </row>
    <row r="35" spans="2:7" x14ac:dyDescent="0.25">
      <c r="B35" s="31"/>
      <c r="C35" s="32"/>
      <c r="D35" s="33"/>
      <c r="E35" s="33"/>
      <c r="F35" s="34"/>
      <c r="G35" s="35"/>
    </row>
    <row r="36" spans="2:7" x14ac:dyDescent="0.25">
      <c r="B36" s="31" t="s">
        <v>1065</v>
      </c>
      <c r="C36" s="32" t="s">
        <v>1066</v>
      </c>
      <c r="D36" s="33" t="s">
        <v>761</v>
      </c>
      <c r="E36" s="33">
        <v>1</v>
      </c>
      <c r="F36" s="34"/>
      <c r="G36" s="35"/>
    </row>
    <row r="37" spans="2:7" x14ac:dyDescent="0.25">
      <c r="B37" s="31"/>
      <c r="C37" s="32"/>
      <c r="D37" s="33"/>
      <c r="E37" s="33"/>
      <c r="F37" s="34"/>
      <c r="G37" s="35"/>
    </row>
    <row r="38" spans="2:7" x14ac:dyDescent="0.25">
      <c r="B38" s="31" t="s">
        <v>1067</v>
      </c>
      <c r="C38" s="32" t="s">
        <v>1068</v>
      </c>
      <c r="D38" s="33" t="s">
        <v>761</v>
      </c>
      <c r="E38" s="33">
        <v>1</v>
      </c>
      <c r="F38" s="34"/>
      <c r="G38" s="35"/>
    </row>
    <row r="39" spans="2:7" x14ac:dyDescent="0.25">
      <c r="B39" s="31"/>
      <c r="C39" s="32"/>
      <c r="D39" s="33"/>
      <c r="E39" s="33"/>
      <c r="F39" s="34"/>
      <c r="G39" s="35"/>
    </row>
    <row r="40" spans="2:7" ht="42" x14ac:dyDescent="0.25">
      <c r="B40" s="31" t="s">
        <v>1069</v>
      </c>
      <c r="C40" s="32" t="s">
        <v>1070</v>
      </c>
      <c r="D40" s="33" t="s">
        <v>761</v>
      </c>
      <c r="E40" s="33">
        <v>1</v>
      </c>
      <c r="F40" s="34"/>
      <c r="G40" s="35"/>
    </row>
    <row r="41" spans="2:7" x14ac:dyDescent="0.25">
      <c r="B41" s="31"/>
      <c r="C41" s="32"/>
      <c r="D41" s="33"/>
      <c r="E41" s="33"/>
      <c r="F41" s="34"/>
      <c r="G41" s="35"/>
    </row>
    <row r="42" spans="2:7" x14ac:dyDescent="0.25">
      <c r="B42" s="31" t="s">
        <v>1071</v>
      </c>
      <c r="C42" s="32" t="s">
        <v>1072</v>
      </c>
      <c r="D42" s="33" t="s">
        <v>761</v>
      </c>
      <c r="E42" s="33">
        <v>1</v>
      </c>
      <c r="F42" s="34"/>
      <c r="G42" s="35"/>
    </row>
    <row r="43" spans="2:7" x14ac:dyDescent="0.25">
      <c r="B43" s="31"/>
      <c r="C43" s="32"/>
      <c r="D43" s="33"/>
      <c r="E43" s="33"/>
      <c r="F43" s="34"/>
      <c r="G43" s="35"/>
    </row>
    <row r="44" spans="2:7" ht="28" x14ac:dyDescent="0.25">
      <c r="B44" s="31" t="s">
        <v>1073</v>
      </c>
      <c r="C44" s="32" t="s">
        <v>1074</v>
      </c>
      <c r="D44" s="33" t="s">
        <v>761</v>
      </c>
      <c r="E44" s="33">
        <v>1</v>
      </c>
      <c r="F44" s="34"/>
      <c r="G44" s="35"/>
    </row>
    <row r="45" spans="2:7" x14ac:dyDescent="0.25">
      <c r="B45" s="31"/>
      <c r="C45" s="36"/>
      <c r="D45" s="37"/>
      <c r="E45" s="38"/>
      <c r="F45" s="39"/>
      <c r="G45" s="40"/>
    </row>
    <row r="46" spans="2:7" ht="40.15" customHeight="1" x14ac:dyDescent="0.25">
      <c r="B46" s="31" t="s">
        <v>1075</v>
      </c>
      <c r="C46" s="51" t="s">
        <v>1076</v>
      </c>
      <c r="D46" s="33" t="s">
        <v>761</v>
      </c>
      <c r="E46" s="33">
        <v>1</v>
      </c>
      <c r="F46" s="34"/>
      <c r="G46" s="35"/>
    </row>
    <row r="47" spans="2:7" x14ac:dyDescent="0.25">
      <c r="B47" s="31"/>
      <c r="C47" s="51"/>
      <c r="D47" s="33"/>
      <c r="E47" s="33"/>
      <c r="F47" s="34"/>
      <c r="G47" s="35"/>
    </row>
    <row r="48" spans="2:7" x14ac:dyDescent="0.25">
      <c r="B48" s="31"/>
      <c r="C48" s="27" t="s">
        <v>1077</v>
      </c>
      <c r="D48" s="37"/>
      <c r="E48" s="38"/>
      <c r="F48" s="39"/>
      <c r="G48" s="35"/>
    </row>
    <row r="49" spans="2:7" ht="42" x14ac:dyDescent="0.25">
      <c r="B49" s="31" t="s">
        <v>1078</v>
      </c>
      <c r="C49" s="46" t="s">
        <v>1079</v>
      </c>
      <c r="D49" s="52" t="s">
        <v>761</v>
      </c>
      <c r="E49" s="53">
        <v>1</v>
      </c>
      <c r="F49" s="54"/>
      <c r="G49" s="35"/>
    </row>
    <row r="50" spans="2:7" x14ac:dyDescent="0.25">
      <c r="B50" s="31"/>
      <c r="C50" s="55"/>
      <c r="D50" s="52"/>
      <c r="E50" s="53"/>
      <c r="F50" s="54"/>
      <c r="G50" s="10"/>
    </row>
    <row r="51" spans="2:7" ht="42" x14ac:dyDescent="0.25">
      <c r="B51" s="31" t="s">
        <v>1080</v>
      </c>
      <c r="C51" s="56" t="s">
        <v>1081</v>
      </c>
      <c r="D51" s="33" t="s">
        <v>1064</v>
      </c>
      <c r="E51" s="33">
        <v>1</v>
      </c>
      <c r="F51" s="34"/>
      <c r="G51" s="35"/>
    </row>
    <row r="52" spans="2:7" x14ac:dyDescent="0.25">
      <c r="B52" s="31"/>
      <c r="C52" s="32"/>
      <c r="D52" s="33"/>
      <c r="E52" s="33"/>
      <c r="F52" s="34"/>
      <c r="G52" s="35"/>
    </row>
    <row r="53" spans="2:7" x14ac:dyDescent="0.25">
      <c r="B53" s="31"/>
      <c r="C53" s="27" t="s">
        <v>1082</v>
      </c>
      <c r="D53" s="37"/>
      <c r="E53" s="38"/>
      <c r="F53" s="39"/>
      <c r="G53" s="40"/>
    </row>
    <row r="54" spans="2:7" ht="28" x14ac:dyDescent="0.25">
      <c r="B54" s="31" t="s">
        <v>1083</v>
      </c>
      <c r="C54" s="51" t="s">
        <v>1084</v>
      </c>
      <c r="D54" s="33" t="s">
        <v>761</v>
      </c>
      <c r="E54" s="33">
        <v>1</v>
      </c>
      <c r="F54" s="34"/>
      <c r="G54" s="35"/>
    </row>
    <row r="55" spans="2:7" x14ac:dyDescent="0.25">
      <c r="B55" s="31"/>
      <c r="C55" s="51"/>
      <c r="D55" s="33"/>
      <c r="E55" s="33"/>
      <c r="F55" s="34"/>
      <c r="G55" s="35"/>
    </row>
    <row r="56" spans="2:7" ht="28" x14ac:dyDescent="0.25">
      <c r="B56" s="31" t="s">
        <v>1085</v>
      </c>
      <c r="C56" s="51" t="s">
        <v>1086</v>
      </c>
      <c r="D56" s="33" t="s">
        <v>761</v>
      </c>
      <c r="E56" s="33">
        <v>1</v>
      </c>
      <c r="F56" s="34"/>
      <c r="G56" s="35"/>
    </row>
    <row r="57" spans="2:7" x14ac:dyDescent="0.25">
      <c r="B57" s="31"/>
      <c r="C57" s="51"/>
      <c r="D57" s="33"/>
      <c r="E57" s="33"/>
      <c r="F57" s="34"/>
      <c r="G57" s="35"/>
    </row>
    <row r="58" spans="2:7" ht="28" x14ac:dyDescent="0.25">
      <c r="B58" s="31" t="s">
        <v>1087</v>
      </c>
      <c r="C58" s="51" t="s">
        <v>1088</v>
      </c>
      <c r="D58" s="33" t="s">
        <v>761</v>
      </c>
      <c r="E58" s="33">
        <v>1</v>
      </c>
      <c r="F58" s="34"/>
      <c r="G58" s="35"/>
    </row>
    <row r="59" spans="2:7" x14ac:dyDescent="0.25">
      <c r="B59" s="31"/>
      <c r="C59" s="51"/>
      <c r="D59" s="33"/>
      <c r="E59" s="33"/>
      <c r="F59" s="34"/>
      <c r="G59" s="35"/>
    </row>
    <row r="60" spans="2:7" x14ac:dyDescent="0.25">
      <c r="B60" s="31" t="s">
        <v>1089</v>
      </c>
      <c r="C60" s="51" t="s">
        <v>1090</v>
      </c>
      <c r="D60" s="33" t="s">
        <v>761</v>
      </c>
      <c r="E60" s="33">
        <v>1</v>
      </c>
      <c r="F60" s="34"/>
      <c r="G60" s="35"/>
    </row>
    <row r="61" spans="2:7" x14ac:dyDescent="0.25">
      <c r="B61" s="31"/>
      <c r="C61" s="51"/>
      <c r="D61" s="33"/>
      <c r="E61" s="33"/>
      <c r="F61" s="34"/>
      <c r="G61" s="35"/>
    </row>
    <row r="62" spans="2:7" ht="42" x14ac:dyDescent="0.25">
      <c r="B62" s="31" t="s">
        <v>1091</v>
      </c>
      <c r="C62" s="51" t="s">
        <v>1092</v>
      </c>
      <c r="D62" s="33" t="s">
        <v>761</v>
      </c>
      <c r="E62" s="33">
        <v>1</v>
      </c>
      <c r="F62" s="34"/>
      <c r="G62" s="35"/>
    </row>
    <row r="63" spans="2:7" x14ac:dyDescent="0.25">
      <c r="B63" s="31"/>
      <c r="C63" s="51"/>
      <c r="D63" s="33"/>
      <c r="E63" s="33"/>
      <c r="F63" s="34"/>
      <c r="G63" s="35"/>
    </row>
    <row r="64" spans="2:7" x14ac:dyDescent="0.25">
      <c r="B64" s="31" t="s">
        <v>1093</v>
      </c>
      <c r="C64" s="51" t="s">
        <v>1094</v>
      </c>
      <c r="D64" s="33" t="s">
        <v>761</v>
      </c>
      <c r="E64" s="33">
        <v>1</v>
      </c>
      <c r="F64" s="34"/>
      <c r="G64" s="35"/>
    </row>
    <row r="65" spans="2:7" x14ac:dyDescent="0.25">
      <c r="B65" s="31"/>
      <c r="C65" s="49"/>
      <c r="D65" s="37"/>
      <c r="E65" s="50"/>
      <c r="F65" s="45"/>
      <c r="G65" s="45"/>
    </row>
    <row r="66" spans="2:7" x14ac:dyDescent="0.25">
      <c r="B66" s="57"/>
      <c r="C66" s="58"/>
      <c r="D66" s="59"/>
      <c r="E66" s="60"/>
      <c r="F66" s="61" t="s">
        <v>177</v>
      </c>
      <c r="G66" s="62">
        <f>SUM(G8:G65)</f>
        <v>0</v>
      </c>
    </row>
  </sheetData>
  <mergeCells count="1">
    <mergeCell ref="B1:G1"/>
  </mergeCells>
  <pageMargins left="0.39370078740157483" right="0.39370078740157483" top="0.39370078740157483" bottom="0.39370078740157483" header="0.31496062992125984" footer="0.31496062992125984"/>
  <pageSetup scale="60" fitToWidth="0" fitToHeight="0" orientation="portrait" r:id="rId1"/>
  <rowBreaks count="2" manualBreakCount="2">
    <brk id="110" min="1" max="6" man="1"/>
    <brk id="155" min="1"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BDB7E2DBC6BC4FB2793680CF29C662" ma:contentTypeVersion="16" ma:contentTypeDescription="Create a new document." ma:contentTypeScope="" ma:versionID="3768a77d94e28c2ae72d5382f559e561">
  <xsd:schema xmlns:xsd="http://www.w3.org/2001/XMLSchema" xmlns:xs="http://www.w3.org/2001/XMLSchema" xmlns:p="http://schemas.microsoft.com/office/2006/metadata/properties" xmlns:ns2="be21d941-57b1-47f1-a6b5-11d71513eb6e" xmlns:ns3="77e3eb94-57ff-4f8f-8b92-a9351282f51d" targetNamespace="http://schemas.microsoft.com/office/2006/metadata/properties" ma:root="true" ma:fieldsID="fc25646574f84044094759ac1da885c7" ns2:_="" ns3:_="">
    <xsd:import namespace="be21d941-57b1-47f1-a6b5-11d71513eb6e"/>
    <xsd:import namespace="77e3eb94-57ff-4f8f-8b92-a9351282f5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1d941-57b1-47f1-a6b5-11d71513eb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811a8fe-ead4-49af-8745-cf4d8430b81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e3eb94-57ff-4f8f-8b92-a9351282f51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c11df54-acec-4fa2-98b2-82c54dda76c2}" ma:internalName="TaxCatchAll" ma:showField="CatchAllData" ma:web="77e3eb94-57ff-4f8f-8b92-a9351282f51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e21d941-57b1-47f1-a6b5-11d71513eb6e">
      <Terms xmlns="http://schemas.microsoft.com/office/infopath/2007/PartnerControls"/>
    </lcf76f155ced4ddcb4097134ff3c332f>
    <TaxCatchAll xmlns="77e3eb94-57ff-4f8f-8b92-a9351282f51d" xsi:nil="true"/>
    <_Flow_SignoffStatus xmlns="be21d941-57b1-47f1-a6b5-11d71513eb6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B34B52-676E-4539-9353-30E190A12926}"/>
</file>

<file path=customXml/itemProps2.xml><?xml version="1.0" encoding="utf-8"?>
<ds:datastoreItem xmlns:ds="http://schemas.openxmlformats.org/officeDocument/2006/customXml" ds:itemID="{DBE9FF63-7998-4A88-A940-0A622BDCCEC2}">
  <ds:schemaRefs>
    <ds:schemaRef ds:uri="http://schemas.openxmlformats.org/package/2006/metadata/core-properties"/>
    <ds:schemaRef ds:uri="http://purl.org/dc/dcmitype/"/>
    <ds:schemaRef ds:uri="http://www.w3.org/XML/1998/namespace"/>
    <ds:schemaRef ds:uri="http://purl.org/dc/terms/"/>
    <ds:schemaRef ds:uri="http://schemas.microsoft.com/office/infopath/2007/PartnerControls"/>
    <ds:schemaRef ds:uri="http://purl.org/dc/elements/1.1/"/>
    <ds:schemaRef ds:uri="http://schemas.microsoft.com/office/2006/documentManagement/types"/>
    <ds:schemaRef ds:uri="03892edd-d620-47d3-a100-c0bd139da274"/>
    <ds:schemaRef ds:uri="0f095773-c62a-41d0-9caf-2cb43f20cc7a"/>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0D5E0B12-1A61-4FF8-BF4D-35AF41142C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Cover</vt:lpstr>
      <vt:lpstr>Preamble</vt:lpstr>
      <vt:lpstr>Grand Summary</vt:lpstr>
      <vt:lpstr>M-G-1</vt:lpstr>
      <vt:lpstr>M- G-2</vt:lpstr>
      <vt:lpstr>M-G-3</vt:lpstr>
      <vt:lpstr>M-W-1-PS</vt:lpstr>
      <vt:lpstr>M-W-2-PH</vt:lpstr>
      <vt:lpstr>M-W-3-PM</vt:lpstr>
      <vt:lpstr>M-W-6-DN</vt:lpstr>
      <vt:lpstr>M-W-7-IN</vt:lpstr>
      <vt:lpstr>M-W-8-CC</vt:lpstr>
      <vt:lpstr>M-W-9-M&amp;E</vt:lpstr>
      <vt:lpstr>M-W-10</vt:lpstr>
      <vt:lpstr>M-W-11 T&amp;E</vt:lpstr>
      <vt:lpstr>'M-W-1-PS'!Print_Area</vt:lpstr>
      <vt:lpstr>'M-W-2-PH'!Print_Area</vt:lpstr>
      <vt:lpstr>'M-W-9-M&amp;E'!Print_Area</vt:lpstr>
    </vt:vector>
  </TitlesOfParts>
  <Manager/>
  <Company>Interface Consulting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BOQ</dc:title>
  <dc:subject>Kakooge Water Supply</dc:subject>
  <dc:creator>Victor Male</dc:creator>
  <cp:keywords/>
  <dc:description/>
  <cp:lastModifiedBy>Sylvia Kasozi</cp:lastModifiedBy>
  <cp:revision/>
  <dcterms:created xsi:type="dcterms:W3CDTF">1998-12-18T07:13:09Z</dcterms:created>
  <dcterms:modified xsi:type="dcterms:W3CDTF">2025-06-13T08:13:58Z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p_UnifiedCompliancePolicyUIAction">
    <vt:lpwstr/>
  </property>
  <property fmtid="{D5CDD505-2E9C-101B-9397-08002B2CF9AE}" pid="3" name="TaxCatchAll">
    <vt:lpwstr/>
  </property>
  <property fmtid="{D5CDD505-2E9C-101B-9397-08002B2CF9AE}" pid="4" name="_ip_UnifiedCompliancePolicyProperties">
    <vt:lpwstr/>
  </property>
  <property fmtid="{D5CDD505-2E9C-101B-9397-08002B2CF9AE}" pid="5" name="lcf76f155ced4ddcb4097134ff3c332f">
    <vt:lpwstr/>
  </property>
  <property fmtid="{D5CDD505-2E9C-101B-9397-08002B2CF9AE}" pid="6" name="MediaServiceImageTags">
    <vt:lpwstr/>
  </property>
  <property fmtid="{D5CDD505-2E9C-101B-9397-08002B2CF9AE}" pid="7" name="ContentTypeId">
    <vt:lpwstr>0x010100E4BDB7E2DBC6BC4FB2793680CF29C662</vt:lpwstr>
  </property>
</Properties>
</file>