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goalie1.sharepoint.com/sites/Uganda/systems/logistics/L2 Procurement/L2-07 Procurement Files 2021/KLA-X-112 Non-Life Insurance Cover  FWA/2. ITT Doc/"/>
    </mc:Choice>
  </mc:AlternateContent>
  <xr:revisionPtr revIDLastSave="4" documentId="8_{EB4A5C84-34D1-45FB-99EB-3D50FDFB0C9C}" xr6:coauthVersionLast="47" xr6:coauthVersionMax="47" xr10:uidLastSave="{6348B02E-6787-4FD9-BCFE-2D785546B0CD}"/>
  <bookViews>
    <workbookView xWindow="-120" yWindow="-120" windowWidth="20730" windowHeight="11310" activeTab="3" xr2:uid="{00000000-000D-0000-FFFF-FFFF00000000}"/>
  </bookViews>
  <sheets>
    <sheet name="MCF Assets" sheetId="9" r:id="rId1"/>
    <sheet name="GOAL  Other Assets" sheetId="6" r:id="rId2"/>
    <sheet name="Vehicles" sheetId="12" r:id="rId3"/>
    <sheet name="Summary" sheetId="11" r:id="rId4"/>
  </sheets>
  <externalReferences>
    <externalReference r:id="rId5"/>
  </externalReferences>
  <definedNames>
    <definedName name="_xlnm._FilterDatabase" localSheetId="1" hidden="1">'GOAL  Other Assets'!$M$1:$M$482</definedName>
    <definedName name="_xlnm._FilterDatabase" localSheetId="0" hidden="1">'MCF Assets'!$B$153:$N$243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9" i="12" l="1"/>
  <c r="N81" i="12" l="1"/>
  <c r="N80" i="12"/>
  <c r="N79" i="12"/>
  <c r="K79" i="12"/>
  <c r="N78" i="12"/>
  <c r="K78" i="12"/>
  <c r="N77" i="12"/>
  <c r="K77" i="12"/>
  <c r="N76" i="12"/>
  <c r="K76" i="12"/>
  <c r="N75" i="12"/>
  <c r="N71" i="12"/>
  <c r="N67" i="12"/>
  <c r="A65" i="12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N63" i="12"/>
  <c r="K62" i="12"/>
  <c r="N61" i="12"/>
  <c r="K61" i="12"/>
  <c r="N60" i="12"/>
  <c r="K60" i="12"/>
  <c r="N59" i="12"/>
  <c r="K59" i="12"/>
  <c r="N58" i="12"/>
  <c r="K58" i="12"/>
  <c r="N57" i="12"/>
  <c r="K57" i="12"/>
  <c r="N56" i="12"/>
  <c r="K56" i="12"/>
  <c r="N55" i="12"/>
  <c r="K55" i="12"/>
  <c r="N54" i="12"/>
  <c r="K54" i="12"/>
  <c r="N53" i="12"/>
  <c r="K53" i="12"/>
  <c r="N52" i="12"/>
  <c r="K52" i="12"/>
  <c r="N51" i="12"/>
  <c r="K51" i="12"/>
  <c r="N50" i="12"/>
  <c r="K50" i="12"/>
  <c r="N49" i="12"/>
  <c r="K49" i="12"/>
  <c r="N48" i="12"/>
  <c r="N47" i="12"/>
  <c r="N46" i="12"/>
  <c r="N45" i="12"/>
  <c r="N44" i="12"/>
  <c r="N43" i="12"/>
  <c r="N42" i="12"/>
  <c r="N41" i="12"/>
  <c r="N40" i="12"/>
  <c r="K40" i="12"/>
  <c r="N39" i="12"/>
  <c r="K39" i="12"/>
  <c r="N38" i="12"/>
  <c r="N62" i="12" s="1"/>
  <c r="K38" i="12"/>
  <c r="N37" i="12"/>
  <c r="K37" i="12"/>
  <c r="N36" i="12"/>
  <c r="K36" i="12"/>
  <c r="N35" i="12"/>
  <c r="K35" i="12"/>
  <c r="N34" i="12"/>
  <c r="K34" i="12"/>
  <c r="N33" i="12"/>
  <c r="K33" i="12"/>
  <c r="N32" i="12"/>
  <c r="K32" i="12"/>
  <c r="N31" i="12"/>
  <c r="K31" i="12"/>
  <c r="N30" i="12"/>
  <c r="N29" i="12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M25" i="12"/>
  <c r="B8" i="11"/>
  <c r="I67" i="9"/>
  <c r="K231" i="9"/>
  <c r="L231" i="9" s="1"/>
  <c r="K232" i="9"/>
  <c r="L232" i="9" s="1"/>
  <c r="K233" i="9"/>
  <c r="L233" i="9" s="1"/>
  <c r="K234" i="9"/>
  <c r="L234" i="9" s="1"/>
  <c r="K235" i="9"/>
  <c r="L235" i="9" s="1"/>
  <c r="K236" i="9"/>
  <c r="L236" i="9" s="1"/>
  <c r="K237" i="9"/>
  <c r="L237" i="9" s="1"/>
  <c r="K230" i="9"/>
  <c r="L230" i="9" s="1"/>
  <c r="K218" i="9"/>
  <c r="L218" i="9" s="1"/>
  <c r="K219" i="9"/>
  <c r="L219" i="9" s="1"/>
  <c r="K220" i="9"/>
  <c r="L220" i="9" s="1"/>
  <c r="K221" i="9"/>
  <c r="L221" i="9" s="1"/>
  <c r="K222" i="9"/>
  <c r="L222" i="9" s="1"/>
  <c r="K223" i="9"/>
  <c r="L223" i="9" s="1"/>
  <c r="K224" i="9"/>
  <c r="L224" i="9" s="1"/>
  <c r="K225" i="9"/>
  <c r="L225" i="9" s="1"/>
  <c r="K226" i="9"/>
  <c r="L226" i="9" s="1"/>
  <c r="K217" i="9"/>
  <c r="L217" i="9" s="1"/>
  <c r="K154" i="9"/>
  <c r="L154" i="9" s="1"/>
  <c r="K155" i="9"/>
  <c r="L155" i="9" s="1"/>
  <c r="K156" i="9"/>
  <c r="L156" i="9" s="1"/>
  <c r="K157" i="9"/>
  <c r="L157" i="9" s="1"/>
  <c r="K158" i="9"/>
  <c r="L158" i="9" s="1"/>
  <c r="K159" i="9"/>
  <c r="L159" i="9" s="1"/>
  <c r="K160" i="9"/>
  <c r="L160" i="9" s="1"/>
  <c r="K161" i="9"/>
  <c r="L161" i="9" s="1"/>
  <c r="K162" i="9"/>
  <c r="L162" i="9" s="1"/>
  <c r="K163" i="9"/>
  <c r="L163" i="9" s="1"/>
  <c r="K164" i="9"/>
  <c r="L164" i="9" s="1"/>
  <c r="K165" i="9"/>
  <c r="L165" i="9" s="1"/>
  <c r="K166" i="9"/>
  <c r="L166" i="9" s="1"/>
  <c r="K167" i="9"/>
  <c r="L167" i="9" s="1"/>
  <c r="K168" i="9"/>
  <c r="L168" i="9" s="1"/>
  <c r="K169" i="9"/>
  <c r="L169" i="9" s="1"/>
  <c r="K170" i="9"/>
  <c r="L170" i="9" s="1"/>
  <c r="K171" i="9"/>
  <c r="L171" i="9" s="1"/>
  <c r="K172" i="9"/>
  <c r="L172" i="9" s="1"/>
  <c r="K173" i="9"/>
  <c r="L173" i="9" s="1"/>
  <c r="K174" i="9"/>
  <c r="L174" i="9" s="1"/>
  <c r="K175" i="9"/>
  <c r="L175" i="9" s="1"/>
  <c r="K176" i="9"/>
  <c r="L176" i="9" s="1"/>
  <c r="K177" i="9"/>
  <c r="L177" i="9" s="1"/>
  <c r="K178" i="9"/>
  <c r="L178" i="9" s="1"/>
  <c r="K179" i="9"/>
  <c r="L179" i="9" s="1"/>
  <c r="K180" i="9"/>
  <c r="L180" i="9" s="1"/>
  <c r="K181" i="9"/>
  <c r="L181" i="9" s="1"/>
  <c r="K182" i="9"/>
  <c r="L182" i="9" s="1"/>
  <c r="K183" i="9"/>
  <c r="L183" i="9" s="1"/>
  <c r="K184" i="9"/>
  <c r="L184" i="9" s="1"/>
  <c r="K185" i="9"/>
  <c r="L185" i="9" s="1"/>
  <c r="K186" i="9"/>
  <c r="L186" i="9" s="1"/>
  <c r="K187" i="9"/>
  <c r="L187" i="9" s="1"/>
  <c r="K188" i="9"/>
  <c r="L188" i="9" s="1"/>
  <c r="K189" i="9"/>
  <c r="L189" i="9" s="1"/>
  <c r="K190" i="9"/>
  <c r="L190" i="9" s="1"/>
  <c r="K191" i="9"/>
  <c r="L191" i="9" s="1"/>
  <c r="K192" i="9"/>
  <c r="L192" i="9" s="1"/>
  <c r="K193" i="9"/>
  <c r="L193" i="9" s="1"/>
  <c r="K194" i="9"/>
  <c r="L194" i="9" s="1"/>
  <c r="K195" i="9"/>
  <c r="L195" i="9" s="1"/>
  <c r="K196" i="9"/>
  <c r="L196" i="9" s="1"/>
  <c r="K197" i="9"/>
  <c r="L197" i="9" s="1"/>
  <c r="K198" i="9"/>
  <c r="L198" i="9" s="1"/>
  <c r="K199" i="9"/>
  <c r="L199" i="9" s="1"/>
  <c r="K200" i="9"/>
  <c r="L200" i="9" s="1"/>
  <c r="K201" i="9"/>
  <c r="L201" i="9" s="1"/>
  <c r="K202" i="9"/>
  <c r="L202" i="9" s="1"/>
  <c r="K203" i="9"/>
  <c r="L203" i="9" s="1"/>
  <c r="K204" i="9"/>
  <c r="L204" i="9" s="1"/>
  <c r="K205" i="9"/>
  <c r="L205" i="9" s="1"/>
  <c r="K206" i="9"/>
  <c r="L206" i="9" s="1"/>
  <c r="K207" i="9"/>
  <c r="L207" i="9" s="1"/>
  <c r="K208" i="9"/>
  <c r="L208" i="9" s="1"/>
  <c r="K209" i="9"/>
  <c r="L209" i="9" s="1"/>
  <c r="K210" i="9"/>
  <c r="L210" i="9" s="1"/>
  <c r="K211" i="9"/>
  <c r="L211" i="9" s="1"/>
  <c r="K212" i="9"/>
  <c r="L212" i="9" s="1"/>
  <c r="K213" i="9"/>
  <c r="L213" i="9" s="1"/>
  <c r="K214" i="9"/>
  <c r="L214" i="9" s="1"/>
  <c r="K215" i="9"/>
  <c r="L215" i="9" s="1"/>
  <c r="K216" i="9"/>
  <c r="L216" i="9" s="1"/>
  <c r="K153" i="9"/>
  <c r="L153" i="9" s="1"/>
  <c r="K132" i="9"/>
  <c r="L132" i="9" s="1"/>
  <c r="K133" i="9"/>
  <c r="L133" i="9" s="1"/>
  <c r="K134" i="9"/>
  <c r="L134" i="9" s="1"/>
  <c r="K135" i="9"/>
  <c r="L135" i="9" s="1"/>
  <c r="K136" i="9"/>
  <c r="L136" i="9" s="1"/>
  <c r="K137" i="9"/>
  <c r="L137" i="9" s="1"/>
  <c r="K138" i="9"/>
  <c r="L138" i="9" s="1"/>
  <c r="K139" i="9"/>
  <c r="L139" i="9" s="1"/>
  <c r="K140" i="9"/>
  <c r="L140" i="9" s="1"/>
  <c r="K141" i="9"/>
  <c r="L141" i="9" s="1"/>
  <c r="K142" i="9"/>
  <c r="L142" i="9" s="1"/>
  <c r="K143" i="9"/>
  <c r="L143" i="9" s="1"/>
  <c r="K144" i="9"/>
  <c r="L144" i="9" s="1"/>
  <c r="K145" i="9"/>
  <c r="L145" i="9" s="1"/>
  <c r="K146" i="9"/>
  <c r="L146" i="9" s="1"/>
  <c r="K147" i="9"/>
  <c r="L147" i="9" s="1"/>
  <c r="K148" i="9"/>
  <c r="L148" i="9" s="1"/>
  <c r="K149" i="9"/>
  <c r="L149" i="9" s="1"/>
  <c r="K131" i="9"/>
  <c r="L131" i="9" s="1"/>
  <c r="K116" i="9"/>
  <c r="L116" i="9" s="1"/>
  <c r="K117" i="9"/>
  <c r="L117" i="9" s="1"/>
  <c r="K118" i="9"/>
  <c r="L118" i="9" s="1"/>
  <c r="K119" i="9"/>
  <c r="L119" i="9" s="1"/>
  <c r="K120" i="9"/>
  <c r="L120" i="9" s="1"/>
  <c r="K121" i="9"/>
  <c r="L121" i="9" s="1"/>
  <c r="K122" i="9"/>
  <c r="L122" i="9" s="1"/>
  <c r="K123" i="9"/>
  <c r="L123" i="9" s="1"/>
  <c r="K124" i="9"/>
  <c r="L124" i="9" s="1"/>
  <c r="K125" i="9"/>
  <c r="L125" i="9" s="1"/>
  <c r="K99" i="9"/>
  <c r="L99" i="9" s="1"/>
  <c r="K100" i="9"/>
  <c r="L100" i="9" s="1"/>
  <c r="K101" i="9"/>
  <c r="L101" i="9" s="1"/>
  <c r="K102" i="9"/>
  <c r="L102" i="9" s="1"/>
  <c r="K103" i="9"/>
  <c r="L103" i="9" s="1"/>
  <c r="K104" i="9"/>
  <c r="L104" i="9" s="1"/>
  <c r="K105" i="9"/>
  <c r="L105" i="9" s="1"/>
  <c r="K106" i="9"/>
  <c r="L106" i="9" s="1"/>
  <c r="K107" i="9"/>
  <c r="L107" i="9" s="1"/>
  <c r="K108" i="9"/>
  <c r="L108" i="9" s="1"/>
  <c r="K109" i="9"/>
  <c r="L109" i="9" s="1"/>
  <c r="K110" i="9"/>
  <c r="L110" i="9" s="1"/>
  <c r="K97" i="9"/>
  <c r="L97" i="9" s="1"/>
  <c r="K98" i="9"/>
  <c r="L98" i="9" s="1"/>
  <c r="K96" i="9"/>
  <c r="L96" i="9" s="1"/>
  <c r="K115" i="9"/>
  <c r="L115" i="9" s="1"/>
  <c r="K11" i="9"/>
  <c r="L11" i="9" s="1"/>
  <c r="K12" i="9"/>
  <c r="L12" i="9" s="1"/>
  <c r="K13" i="9"/>
  <c r="L13" i="9" s="1"/>
  <c r="K14" i="9"/>
  <c r="L14" i="9" s="1"/>
  <c r="K15" i="9"/>
  <c r="L15" i="9" s="1"/>
  <c r="K16" i="9"/>
  <c r="L16" i="9" s="1"/>
  <c r="K17" i="9"/>
  <c r="L17" i="9" s="1"/>
  <c r="K18" i="9"/>
  <c r="L18" i="9" s="1"/>
  <c r="K19" i="9"/>
  <c r="L19" i="9" s="1"/>
  <c r="K20" i="9"/>
  <c r="L20" i="9" s="1"/>
  <c r="K21" i="9"/>
  <c r="L21" i="9" s="1"/>
  <c r="K22" i="9"/>
  <c r="L22" i="9" s="1"/>
  <c r="K23" i="9"/>
  <c r="L23" i="9" s="1"/>
  <c r="K24" i="9"/>
  <c r="L24" i="9" s="1"/>
  <c r="K25" i="9"/>
  <c r="L25" i="9" s="1"/>
  <c r="K26" i="9"/>
  <c r="L26" i="9" s="1"/>
  <c r="K27" i="9"/>
  <c r="L27" i="9" s="1"/>
  <c r="K28" i="9"/>
  <c r="L28" i="9" s="1"/>
  <c r="K29" i="9"/>
  <c r="L29" i="9" s="1"/>
  <c r="K30" i="9"/>
  <c r="L30" i="9" s="1"/>
  <c r="K31" i="9"/>
  <c r="L31" i="9" s="1"/>
  <c r="K32" i="9"/>
  <c r="L32" i="9" s="1"/>
  <c r="K33" i="9"/>
  <c r="L33" i="9" s="1"/>
  <c r="K34" i="9"/>
  <c r="L34" i="9" s="1"/>
  <c r="K35" i="9"/>
  <c r="L35" i="9" s="1"/>
  <c r="K36" i="9"/>
  <c r="L36" i="9" s="1"/>
  <c r="K37" i="9"/>
  <c r="L37" i="9" s="1"/>
  <c r="K38" i="9"/>
  <c r="L38" i="9" s="1"/>
  <c r="K10" i="9"/>
  <c r="L10" i="9" s="1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10" i="9"/>
  <c r="L228" i="9" l="1"/>
  <c r="L251" i="9" s="1"/>
  <c r="L239" i="9"/>
  <c r="L252" i="9" s="1"/>
  <c r="L112" i="9"/>
  <c r="L248" i="9" s="1"/>
  <c r="L128" i="9"/>
  <c r="L249" i="9" s="1"/>
  <c r="K228" i="9"/>
  <c r="K239" i="9"/>
  <c r="M88" i="12"/>
  <c r="N28" i="12"/>
  <c r="N88" i="12"/>
  <c r="N8" i="12"/>
  <c r="N25" i="12" s="1"/>
  <c r="L150" i="9"/>
  <c r="L250" i="9" s="1"/>
  <c r="K112" i="9"/>
  <c r="K127" i="9"/>
  <c r="K150" i="9"/>
  <c r="N89" i="12" l="1"/>
  <c r="I10" i="6"/>
  <c r="I63" i="6"/>
  <c r="I64" i="6"/>
  <c r="I65" i="6"/>
  <c r="I66" i="6"/>
  <c r="I67" i="6"/>
  <c r="I68" i="6"/>
  <c r="I69" i="6"/>
  <c r="I70" i="6"/>
  <c r="I71" i="6"/>
  <c r="I72" i="6"/>
  <c r="I73" i="6"/>
  <c r="I74" i="6"/>
  <c r="I36" i="6"/>
  <c r="I75" i="6"/>
  <c r="I76" i="6"/>
  <c r="I77" i="6"/>
  <c r="I78" i="6"/>
  <c r="I79" i="6"/>
  <c r="I80" i="6"/>
  <c r="I81" i="6"/>
  <c r="I82" i="6"/>
  <c r="I12" i="6"/>
  <c r="I247" i="6"/>
  <c r="I83" i="6"/>
  <c r="I84" i="6"/>
  <c r="I85" i="6"/>
  <c r="I86" i="6"/>
  <c r="I87" i="6"/>
  <c r="I29" i="6"/>
  <c r="I88" i="6"/>
  <c r="I37" i="6"/>
  <c r="I89" i="6"/>
  <c r="I90" i="6"/>
  <c r="I91" i="6"/>
  <c r="I92" i="6"/>
  <c r="I13" i="6"/>
  <c r="I93" i="6"/>
  <c r="I248" i="6"/>
  <c r="I94" i="6"/>
  <c r="I95" i="6"/>
  <c r="I96" i="6"/>
  <c r="I97" i="6"/>
  <c r="I98" i="6"/>
  <c r="I99" i="6"/>
  <c r="I249" i="6"/>
  <c r="I100" i="6"/>
  <c r="I250" i="6"/>
  <c r="I101" i="6"/>
  <c r="I102" i="6"/>
  <c r="I103" i="6"/>
  <c r="I251" i="6"/>
  <c r="I104" i="6"/>
  <c r="I105" i="6"/>
  <c r="I106" i="6"/>
  <c r="I38" i="6"/>
  <c r="I39" i="6"/>
  <c r="I30" i="6"/>
  <c r="I107" i="6"/>
  <c r="I23" i="6"/>
  <c r="I108" i="6"/>
  <c r="I252" i="6"/>
  <c r="I31" i="6"/>
  <c r="I109" i="6"/>
  <c r="I110" i="6"/>
  <c r="I253" i="6"/>
  <c r="I111" i="6"/>
  <c r="I112" i="6"/>
  <c r="I113" i="6"/>
  <c r="I114" i="6"/>
  <c r="I40" i="6"/>
  <c r="I41" i="6"/>
  <c r="I115" i="6"/>
  <c r="I116" i="6"/>
  <c r="I117" i="6"/>
  <c r="I14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24" i="6"/>
  <c r="I25" i="6"/>
  <c r="I135" i="6"/>
  <c r="I32" i="6"/>
  <c r="I136" i="6"/>
  <c r="I137" i="6"/>
  <c r="I138" i="6"/>
  <c r="I139" i="6"/>
  <c r="I140" i="6"/>
  <c r="I254" i="6"/>
  <c r="J254" i="6" s="1"/>
  <c r="K254" i="6" s="1"/>
  <c r="I255" i="6"/>
  <c r="J255" i="6" s="1"/>
  <c r="K255" i="6" s="1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33" i="6"/>
  <c r="I34" i="6"/>
  <c r="I35" i="6"/>
  <c r="I26" i="6"/>
  <c r="I27" i="6"/>
  <c r="I28" i="6"/>
  <c r="I15" i="6"/>
  <c r="I16" i="6"/>
  <c r="I17" i="6"/>
  <c r="I18" i="6"/>
  <c r="I19" i="6"/>
  <c r="I20" i="6"/>
  <c r="I21" i="6"/>
  <c r="I22" i="6"/>
  <c r="I11" i="6"/>
  <c r="H10" i="6"/>
  <c r="H63" i="6"/>
  <c r="H64" i="6"/>
  <c r="H65" i="6"/>
  <c r="H66" i="6"/>
  <c r="H67" i="6"/>
  <c r="H68" i="6"/>
  <c r="H69" i="6"/>
  <c r="H70" i="6"/>
  <c r="H71" i="6"/>
  <c r="H72" i="6"/>
  <c r="H73" i="6"/>
  <c r="H74" i="6"/>
  <c r="H36" i="6"/>
  <c r="H75" i="6"/>
  <c r="H76" i="6"/>
  <c r="H77" i="6"/>
  <c r="H78" i="6"/>
  <c r="H79" i="6"/>
  <c r="H80" i="6"/>
  <c r="H81" i="6"/>
  <c r="H82" i="6"/>
  <c r="H12" i="6"/>
  <c r="H247" i="6"/>
  <c r="H83" i="6"/>
  <c r="H84" i="6"/>
  <c r="H85" i="6"/>
  <c r="H86" i="6"/>
  <c r="H87" i="6"/>
  <c r="H29" i="6"/>
  <c r="H88" i="6"/>
  <c r="H37" i="6"/>
  <c r="H89" i="6"/>
  <c r="H90" i="6"/>
  <c r="H91" i="6"/>
  <c r="H92" i="6"/>
  <c r="H13" i="6"/>
  <c r="H93" i="6"/>
  <c r="H248" i="6"/>
  <c r="H94" i="6"/>
  <c r="H95" i="6"/>
  <c r="H96" i="6"/>
  <c r="H97" i="6"/>
  <c r="H98" i="6"/>
  <c r="H99" i="6"/>
  <c r="H249" i="6"/>
  <c r="H100" i="6"/>
  <c r="H250" i="6"/>
  <c r="H101" i="6"/>
  <c r="H102" i="6"/>
  <c r="H103" i="6"/>
  <c r="H251" i="6"/>
  <c r="H104" i="6"/>
  <c r="H105" i="6"/>
  <c r="H106" i="6"/>
  <c r="H38" i="6"/>
  <c r="H39" i="6"/>
  <c r="H30" i="6"/>
  <c r="H107" i="6"/>
  <c r="H23" i="6"/>
  <c r="H108" i="6"/>
  <c r="H252" i="6"/>
  <c r="H31" i="6"/>
  <c r="H109" i="6"/>
  <c r="H110" i="6"/>
  <c r="H253" i="6"/>
  <c r="H111" i="6"/>
  <c r="H112" i="6"/>
  <c r="H113" i="6"/>
  <c r="H114" i="6"/>
  <c r="H40" i="6"/>
  <c r="H41" i="6"/>
  <c r="H115" i="6"/>
  <c r="H116" i="6"/>
  <c r="H117" i="6"/>
  <c r="H14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24" i="6"/>
  <c r="H25" i="6"/>
  <c r="H135" i="6"/>
  <c r="H32" i="6"/>
  <c r="H136" i="6"/>
  <c r="H137" i="6"/>
  <c r="H138" i="6"/>
  <c r="H139" i="6"/>
  <c r="H140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33" i="6"/>
  <c r="H34" i="6"/>
  <c r="H35" i="6"/>
  <c r="H26" i="6"/>
  <c r="H27" i="6"/>
  <c r="H28" i="6"/>
  <c r="H15" i="6"/>
  <c r="H16" i="6"/>
  <c r="H17" i="6"/>
  <c r="H18" i="6"/>
  <c r="H19" i="6"/>
  <c r="H20" i="6"/>
  <c r="H21" i="6"/>
  <c r="H22" i="6"/>
  <c r="H11" i="6"/>
  <c r="J68" i="6" l="1"/>
  <c r="J69" i="6"/>
  <c r="J75" i="6"/>
  <c r="K75" i="6" s="1"/>
  <c r="J76" i="6"/>
  <c r="K76" i="6" s="1"/>
  <c r="J12" i="6"/>
  <c r="K12" i="6" s="1"/>
  <c r="J247" i="6"/>
  <c r="K247" i="6" s="1"/>
  <c r="J88" i="6"/>
  <c r="K88" i="6" s="1"/>
  <c r="J37" i="6"/>
  <c r="K37" i="6" s="1"/>
  <c r="J248" i="6"/>
  <c r="K248" i="6" s="1"/>
  <c r="J94" i="6"/>
  <c r="K94" i="6" s="1"/>
  <c r="J100" i="6"/>
  <c r="K100" i="6" s="1"/>
  <c r="J250" i="6"/>
  <c r="K250" i="6" s="1"/>
  <c r="J106" i="6"/>
  <c r="K106" i="6" s="1"/>
  <c r="J38" i="6"/>
  <c r="K38" i="6" s="1"/>
  <c r="J31" i="6"/>
  <c r="K31" i="6" s="1"/>
  <c r="J109" i="6"/>
  <c r="K109" i="6" s="1"/>
  <c r="J40" i="6"/>
  <c r="K40" i="6" s="1"/>
  <c r="J41" i="6"/>
  <c r="K41" i="6" s="1"/>
  <c r="J120" i="6"/>
  <c r="K120" i="6" s="1"/>
  <c r="J121" i="6"/>
  <c r="K121" i="6" s="1"/>
  <c r="J128" i="6"/>
  <c r="K128" i="6" s="1"/>
  <c r="J129" i="6"/>
  <c r="K129" i="6" s="1"/>
  <c r="J25" i="6"/>
  <c r="K25" i="6" s="1"/>
  <c r="J135" i="6"/>
  <c r="K135" i="6" s="1"/>
  <c r="J262" i="6"/>
  <c r="K262" i="6" s="1"/>
  <c r="J263" i="6"/>
  <c r="K263" i="6" s="1"/>
  <c r="J270" i="6"/>
  <c r="K270" i="6" s="1"/>
  <c r="J271" i="6"/>
  <c r="K271" i="6" s="1"/>
  <c r="J278" i="6"/>
  <c r="K278" i="6" s="1"/>
  <c r="J279" i="6"/>
  <c r="K279" i="6" s="1"/>
  <c r="J286" i="6"/>
  <c r="K286" i="6" s="1"/>
  <c r="J287" i="6"/>
  <c r="K287" i="6" s="1"/>
  <c r="J294" i="6"/>
  <c r="K294" i="6" s="1"/>
  <c r="J295" i="6"/>
  <c r="K295" i="6" s="1"/>
  <c r="J301" i="6"/>
  <c r="K301" i="6" s="1"/>
  <c r="J302" i="6"/>
  <c r="K302" i="6" s="1"/>
  <c r="J309" i="6"/>
  <c r="K309" i="6" s="1"/>
  <c r="J310" i="6"/>
  <c r="K310" i="6" s="1"/>
  <c r="J317" i="6"/>
  <c r="K317" i="6" s="1"/>
  <c r="J141" i="6"/>
  <c r="K141" i="6" s="1"/>
  <c r="J148" i="6"/>
  <c r="K148" i="6" s="1"/>
  <c r="J149" i="6"/>
  <c r="K149" i="6" s="1"/>
  <c r="J156" i="6"/>
  <c r="K156" i="6" s="1"/>
  <c r="J157" i="6"/>
  <c r="K157" i="6" s="1"/>
  <c r="J164" i="6"/>
  <c r="K164" i="6" s="1"/>
  <c r="J165" i="6"/>
  <c r="K165" i="6" s="1"/>
  <c r="J172" i="6"/>
  <c r="K172" i="6" s="1"/>
  <c r="J173" i="6"/>
  <c r="K173" i="6" s="1"/>
  <c r="J180" i="6"/>
  <c r="K180" i="6" s="1"/>
  <c r="J181" i="6"/>
  <c r="K181" i="6" s="1"/>
  <c r="J188" i="6"/>
  <c r="K188" i="6" s="1"/>
  <c r="J189" i="6"/>
  <c r="K189" i="6" s="1"/>
  <c r="J196" i="6"/>
  <c r="K196" i="6" s="1"/>
  <c r="J197" i="6"/>
  <c r="K197" i="6" s="1"/>
  <c r="J204" i="6"/>
  <c r="K204" i="6" s="1"/>
  <c r="J205" i="6"/>
  <c r="K205" i="6" s="1"/>
  <c r="J211" i="6"/>
  <c r="K211" i="6" s="1"/>
  <c r="J212" i="6"/>
  <c r="K212" i="6" s="1"/>
  <c r="J219" i="6"/>
  <c r="K219" i="6" s="1"/>
  <c r="J220" i="6"/>
  <c r="K220" i="6" s="1"/>
  <c r="J226" i="6"/>
  <c r="K226" i="6" s="1"/>
  <c r="J233" i="6"/>
  <c r="K233" i="6" s="1"/>
  <c r="J234" i="6"/>
  <c r="K234" i="6" s="1"/>
  <c r="J241" i="6"/>
  <c r="K241" i="6" s="1"/>
  <c r="J242" i="6"/>
  <c r="K242" i="6" s="1"/>
  <c r="J44" i="6"/>
  <c r="K44" i="6" s="1"/>
  <c r="J45" i="6"/>
  <c r="K45" i="6" s="1"/>
  <c r="J52" i="6"/>
  <c r="K52" i="6" s="1"/>
  <c r="J53" i="6"/>
  <c r="K53" i="6" s="1"/>
  <c r="J59" i="6"/>
  <c r="K59" i="6" s="1"/>
  <c r="J60" i="6"/>
  <c r="K60" i="6" s="1"/>
  <c r="J27" i="6"/>
  <c r="K27" i="6" s="1"/>
  <c r="J28" i="6"/>
  <c r="K28" i="6" s="1"/>
  <c r="J21" i="6"/>
  <c r="K21" i="6" s="1"/>
  <c r="J22" i="6"/>
  <c r="K22" i="6" s="1"/>
  <c r="J10" i="6"/>
  <c r="K10" i="6" s="1"/>
  <c r="J63" i="6"/>
  <c r="J64" i="6"/>
  <c r="J65" i="6"/>
  <c r="J66" i="6"/>
  <c r="J67" i="6"/>
  <c r="J70" i="6"/>
  <c r="K70" i="6" s="1"/>
  <c r="J71" i="6"/>
  <c r="K71" i="6" s="1"/>
  <c r="J72" i="6"/>
  <c r="K72" i="6" s="1"/>
  <c r="J73" i="6"/>
  <c r="K73" i="6" s="1"/>
  <c r="J74" i="6"/>
  <c r="K74" i="6" s="1"/>
  <c r="J36" i="6"/>
  <c r="K36" i="6" s="1"/>
  <c r="J77" i="6"/>
  <c r="K77" i="6" s="1"/>
  <c r="J78" i="6"/>
  <c r="K78" i="6" s="1"/>
  <c r="J79" i="6"/>
  <c r="K79" i="6" s="1"/>
  <c r="J80" i="6"/>
  <c r="K80" i="6" s="1"/>
  <c r="J81" i="6"/>
  <c r="K81" i="6" s="1"/>
  <c r="J82" i="6"/>
  <c r="K82" i="6" s="1"/>
  <c r="J83" i="6"/>
  <c r="K83" i="6" s="1"/>
  <c r="J84" i="6"/>
  <c r="K84" i="6" s="1"/>
  <c r="J85" i="6"/>
  <c r="K85" i="6" s="1"/>
  <c r="J86" i="6"/>
  <c r="K86" i="6" s="1"/>
  <c r="J87" i="6"/>
  <c r="K87" i="6" s="1"/>
  <c r="J29" i="6"/>
  <c r="K29" i="6" s="1"/>
  <c r="J89" i="6"/>
  <c r="K89" i="6" s="1"/>
  <c r="J90" i="6"/>
  <c r="K90" i="6" s="1"/>
  <c r="J91" i="6"/>
  <c r="K91" i="6" s="1"/>
  <c r="J92" i="6"/>
  <c r="K92" i="6" s="1"/>
  <c r="J13" i="6"/>
  <c r="K13" i="6" s="1"/>
  <c r="J93" i="6"/>
  <c r="K93" i="6" s="1"/>
  <c r="J95" i="6"/>
  <c r="K95" i="6" s="1"/>
  <c r="J96" i="6"/>
  <c r="K96" i="6" s="1"/>
  <c r="J97" i="6"/>
  <c r="K97" i="6" s="1"/>
  <c r="J98" i="6"/>
  <c r="K98" i="6" s="1"/>
  <c r="J99" i="6"/>
  <c r="K99" i="6" s="1"/>
  <c r="J249" i="6"/>
  <c r="K249" i="6" s="1"/>
  <c r="J101" i="6"/>
  <c r="K101" i="6" s="1"/>
  <c r="J102" i="6"/>
  <c r="K102" i="6" s="1"/>
  <c r="J103" i="6"/>
  <c r="K103" i="6" s="1"/>
  <c r="J251" i="6"/>
  <c r="K251" i="6" s="1"/>
  <c r="J104" i="6"/>
  <c r="K104" i="6" s="1"/>
  <c r="J105" i="6"/>
  <c r="K105" i="6" s="1"/>
  <c r="J39" i="6"/>
  <c r="K39" i="6" s="1"/>
  <c r="J30" i="6"/>
  <c r="K30" i="6" s="1"/>
  <c r="J107" i="6"/>
  <c r="K107" i="6" s="1"/>
  <c r="J23" i="6"/>
  <c r="K23" i="6" s="1"/>
  <c r="J108" i="6"/>
  <c r="K108" i="6" s="1"/>
  <c r="J252" i="6"/>
  <c r="K252" i="6" s="1"/>
  <c r="J110" i="6"/>
  <c r="K110" i="6" s="1"/>
  <c r="J253" i="6"/>
  <c r="K253" i="6" s="1"/>
  <c r="J111" i="6"/>
  <c r="K111" i="6" s="1"/>
  <c r="J112" i="6"/>
  <c r="K112" i="6" s="1"/>
  <c r="J113" i="6"/>
  <c r="K113" i="6" s="1"/>
  <c r="J114" i="6"/>
  <c r="K114" i="6" s="1"/>
  <c r="J115" i="6"/>
  <c r="K115" i="6" s="1"/>
  <c r="J116" i="6"/>
  <c r="K116" i="6" s="1"/>
  <c r="J117" i="6"/>
  <c r="K117" i="6" s="1"/>
  <c r="J14" i="6"/>
  <c r="K14" i="6" s="1"/>
  <c r="J118" i="6"/>
  <c r="K118" i="6" s="1"/>
  <c r="J119" i="6"/>
  <c r="K119" i="6" s="1"/>
  <c r="J122" i="6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30" i="6"/>
  <c r="K130" i="6" s="1"/>
  <c r="J131" i="6"/>
  <c r="K131" i="6" s="1"/>
  <c r="J132" i="6"/>
  <c r="K132" i="6" s="1"/>
  <c r="J133" i="6"/>
  <c r="K133" i="6" s="1"/>
  <c r="J134" i="6"/>
  <c r="K134" i="6" s="1"/>
  <c r="J24" i="6"/>
  <c r="K24" i="6" s="1"/>
  <c r="J32" i="6"/>
  <c r="K32" i="6" s="1"/>
  <c r="J136" i="6"/>
  <c r="K136" i="6" s="1"/>
  <c r="J137" i="6"/>
  <c r="K137" i="6" s="1"/>
  <c r="J138" i="6"/>
  <c r="K138" i="6" s="1"/>
  <c r="J139" i="6"/>
  <c r="K139" i="6" s="1"/>
  <c r="J140" i="6"/>
  <c r="K140" i="6" s="1"/>
  <c r="J256" i="6"/>
  <c r="K256" i="6" s="1"/>
  <c r="J257" i="6"/>
  <c r="K257" i="6" s="1"/>
  <c r="J258" i="6"/>
  <c r="K258" i="6" s="1"/>
  <c r="J259" i="6"/>
  <c r="K259" i="6" s="1"/>
  <c r="J260" i="6"/>
  <c r="K260" i="6" s="1"/>
  <c r="J261" i="6"/>
  <c r="K261" i="6" s="1"/>
  <c r="J264" i="6"/>
  <c r="K264" i="6" s="1"/>
  <c r="J265" i="6"/>
  <c r="K265" i="6" s="1"/>
  <c r="J266" i="6"/>
  <c r="K266" i="6" s="1"/>
  <c r="J267" i="6"/>
  <c r="K267" i="6" s="1"/>
  <c r="J268" i="6"/>
  <c r="K268" i="6" s="1"/>
  <c r="J269" i="6"/>
  <c r="K269" i="6" s="1"/>
  <c r="J272" i="6"/>
  <c r="K272" i="6" s="1"/>
  <c r="J273" i="6"/>
  <c r="K273" i="6" s="1"/>
  <c r="J274" i="6"/>
  <c r="K274" i="6" s="1"/>
  <c r="J275" i="6"/>
  <c r="K275" i="6" s="1"/>
  <c r="J276" i="6"/>
  <c r="K276" i="6" s="1"/>
  <c r="J277" i="6"/>
  <c r="K277" i="6" s="1"/>
  <c r="J280" i="6"/>
  <c r="K280" i="6" s="1"/>
  <c r="J281" i="6"/>
  <c r="K281" i="6" s="1"/>
  <c r="J282" i="6"/>
  <c r="K282" i="6" s="1"/>
  <c r="J283" i="6"/>
  <c r="K283" i="6" s="1"/>
  <c r="J284" i="6"/>
  <c r="K284" i="6" s="1"/>
  <c r="J285" i="6"/>
  <c r="K285" i="6" s="1"/>
  <c r="J288" i="6"/>
  <c r="K288" i="6" s="1"/>
  <c r="J289" i="6"/>
  <c r="K289" i="6" s="1"/>
  <c r="J290" i="6"/>
  <c r="K290" i="6" s="1"/>
  <c r="J291" i="6"/>
  <c r="K291" i="6" s="1"/>
  <c r="J292" i="6"/>
  <c r="K292" i="6" s="1"/>
  <c r="J293" i="6"/>
  <c r="K293" i="6" s="1"/>
  <c r="J296" i="6"/>
  <c r="K296" i="6" s="1"/>
  <c r="J297" i="6"/>
  <c r="K297" i="6" s="1"/>
  <c r="J298" i="6"/>
  <c r="K298" i="6" s="1"/>
  <c r="J299" i="6"/>
  <c r="K299" i="6" s="1"/>
  <c r="J300" i="6"/>
  <c r="K300" i="6" s="1"/>
  <c r="J303" i="6"/>
  <c r="K303" i="6" s="1"/>
  <c r="J304" i="6"/>
  <c r="K304" i="6" s="1"/>
  <c r="J305" i="6"/>
  <c r="K305" i="6" s="1"/>
  <c r="J306" i="6"/>
  <c r="K306" i="6" s="1"/>
  <c r="J307" i="6"/>
  <c r="K307" i="6" s="1"/>
  <c r="J308" i="6"/>
  <c r="K308" i="6" s="1"/>
  <c r="J311" i="6"/>
  <c r="K311" i="6" s="1"/>
  <c r="J312" i="6"/>
  <c r="K312" i="6" s="1"/>
  <c r="J313" i="6"/>
  <c r="K313" i="6" s="1"/>
  <c r="J314" i="6"/>
  <c r="K314" i="6" s="1"/>
  <c r="J315" i="6"/>
  <c r="K315" i="6" s="1"/>
  <c r="J316" i="6"/>
  <c r="K316" i="6" s="1"/>
  <c r="J142" i="6"/>
  <c r="K142" i="6" s="1"/>
  <c r="J143" i="6"/>
  <c r="K143" i="6" s="1"/>
  <c r="J144" i="6"/>
  <c r="K144" i="6" s="1"/>
  <c r="J145" i="6"/>
  <c r="K145" i="6" s="1"/>
  <c r="J146" i="6"/>
  <c r="K146" i="6" s="1"/>
  <c r="J147" i="6"/>
  <c r="K147" i="6" s="1"/>
  <c r="J150" i="6"/>
  <c r="K150" i="6" s="1"/>
  <c r="J151" i="6"/>
  <c r="K151" i="6" s="1"/>
  <c r="J152" i="6"/>
  <c r="K152" i="6" s="1"/>
  <c r="J153" i="6"/>
  <c r="K153" i="6" s="1"/>
  <c r="J154" i="6"/>
  <c r="K154" i="6" s="1"/>
  <c r="J155" i="6"/>
  <c r="K155" i="6" s="1"/>
  <c r="J158" i="6"/>
  <c r="K158" i="6" s="1"/>
  <c r="J159" i="6"/>
  <c r="K159" i="6" s="1"/>
  <c r="J160" i="6"/>
  <c r="K160" i="6" s="1"/>
  <c r="J161" i="6"/>
  <c r="K161" i="6" s="1"/>
  <c r="J162" i="6"/>
  <c r="K162" i="6" s="1"/>
  <c r="J163" i="6"/>
  <c r="K163" i="6" s="1"/>
  <c r="J166" i="6"/>
  <c r="K166" i="6" s="1"/>
  <c r="J167" i="6"/>
  <c r="K167" i="6" s="1"/>
  <c r="J168" i="6"/>
  <c r="K168" i="6" s="1"/>
  <c r="J169" i="6"/>
  <c r="K169" i="6" s="1"/>
  <c r="J170" i="6"/>
  <c r="K170" i="6" s="1"/>
  <c r="J171" i="6"/>
  <c r="K171" i="6" s="1"/>
  <c r="J174" i="6"/>
  <c r="K174" i="6" s="1"/>
  <c r="J175" i="6"/>
  <c r="K175" i="6" s="1"/>
  <c r="J176" i="6"/>
  <c r="K176" i="6" s="1"/>
  <c r="J177" i="6"/>
  <c r="K177" i="6" s="1"/>
  <c r="J178" i="6"/>
  <c r="K178" i="6" s="1"/>
  <c r="J179" i="6"/>
  <c r="K179" i="6" s="1"/>
  <c r="J182" i="6"/>
  <c r="K182" i="6" s="1"/>
  <c r="J183" i="6"/>
  <c r="K183" i="6" s="1"/>
  <c r="J184" i="6"/>
  <c r="K184" i="6" s="1"/>
  <c r="J185" i="6"/>
  <c r="K185" i="6" s="1"/>
  <c r="J186" i="6"/>
  <c r="K186" i="6" s="1"/>
  <c r="J187" i="6"/>
  <c r="K187" i="6" s="1"/>
  <c r="J190" i="6"/>
  <c r="K190" i="6" s="1"/>
  <c r="J191" i="6"/>
  <c r="K191" i="6" s="1"/>
  <c r="J192" i="6"/>
  <c r="K192" i="6" s="1"/>
  <c r="J193" i="6"/>
  <c r="K193" i="6" s="1"/>
  <c r="J194" i="6"/>
  <c r="K194" i="6" s="1"/>
  <c r="J195" i="6"/>
  <c r="K195" i="6" s="1"/>
  <c r="J198" i="6"/>
  <c r="K198" i="6" s="1"/>
  <c r="J199" i="6"/>
  <c r="K199" i="6" s="1"/>
  <c r="J200" i="6"/>
  <c r="K200" i="6" s="1"/>
  <c r="J201" i="6"/>
  <c r="K201" i="6" s="1"/>
  <c r="J202" i="6"/>
  <c r="K202" i="6" s="1"/>
  <c r="J203" i="6"/>
  <c r="K203" i="6" s="1"/>
  <c r="J206" i="6"/>
  <c r="K206" i="6" s="1"/>
  <c r="J207" i="6"/>
  <c r="K207" i="6" s="1"/>
  <c r="J208" i="6"/>
  <c r="K208" i="6" s="1"/>
  <c r="J209" i="6"/>
  <c r="K209" i="6" s="1"/>
  <c r="J210" i="6"/>
  <c r="K210" i="6" s="1"/>
  <c r="J213" i="6"/>
  <c r="K213" i="6" s="1"/>
  <c r="J214" i="6"/>
  <c r="K214" i="6" s="1"/>
  <c r="J215" i="6"/>
  <c r="K215" i="6" s="1"/>
  <c r="J216" i="6"/>
  <c r="K216" i="6" s="1"/>
  <c r="J217" i="6"/>
  <c r="K217" i="6" s="1"/>
  <c r="J218" i="6"/>
  <c r="K218" i="6" s="1"/>
  <c r="J221" i="6"/>
  <c r="K221" i="6" s="1"/>
  <c r="J222" i="6"/>
  <c r="K222" i="6" s="1"/>
  <c r="J223" i="6"/>
  <c r="K223" i="6" s="1"/>
  <c r="J224" i="6"/>
  <c r="K224" i="6" s="1"/>
  <c r="J225" i="6"/>
  <c r="K225" i="6" s="1"/>
  <c r="J227" i="6"/>
  <c r="K227" i="6" s="1"/>
  <c r="J228" i="6"/>
  <c r="K228" i="6" s="1"/>
  <c r="J229" i="6"/>
  <c r="K229" i="6" s="1"/>
  <c r="J230" i="6"/>
  <c r="K230" i="6" s="1"/>
  <c r="J231" i="6"/>
  <c r="K231" i="6" s="1"/>
  <c r="J232" i="6"/>
  <c r="K232" i="6" s="1"/>
  <c r="J235" i="6"/>
  <c r="K235" i="6" s="1"/>
  <c r="J236" i="6"/>
  <c r="K236" i="6" s="1"/>
  <c r="J237" i="6"/>
  <c r="K237" i="6" s="1"/>
  <c r="J238" i="6"/>
  <c r="K238" i="6" s="1"/>
  <c r="J239" i="6"/>
  <c r="K239" i="6" s="1"/>
  <c r="J240" i="6"/>
  <c r="K240" i="6" s="1"/>
  <c r="J243" i="6"/>
  <c r="K243" i="6" s="1"/>
  <c r="J244" i="6"/>
  <c r="K244" i="6" s="1"/>
  <c r="J245" i="6"/>
  <c r="K245" i="6" s="1"/>
  <c r="J246" i="6"/>
  <c r="K246" i="6" s="1"/>
  <c r="J42" i="6"/>
  <c r="K42" i="6" s="1"/>
  <c r="J43" i="6"/>
  <c r="K43" i="6" s="1"/>
  <c r="J46" i="6"/>
  <c r="K46" i="6" s="1"/>
  <c r="J47" i="6"/>
  <c r="K47" i="6" s="1"/>
  <c r="J48" i="6"/>
  <c r="K48" i="6" s="1"/>
  <c r="J49" i="6"/>
  <c r="K49" i="6" s="1"/>
  <c r="J50" i="6"/>
  <c r="K50" i="6" s="1"/>
  <c r="J51" i="6"/>
  <c r="K51" i="6" s="1"/>
  <c r="J54" i="6"/>
  <c r="K54" i="6" s="1"/>
  <c r="J55" i="6"/>
  <c r="K55" i="6" s="1"/>
  <c r="J56" i="6"/>
  <c r="K56" i="6" s="1"/>
  <c r="J57" i="6"/>
  <c r="K57" i="6" s="1"/>
  <c r="J58" i="6"/>
  <c r="K58" i="6" s="1"/>
  <c r="J61" i="6"/>
  <c r="K61" i="6" s="1"/>
  <c r="J62" i="6"/>
  <c r="K62" i="6" s="1"/>
  <c r="J33" i="6"/>
  <c r="K33" i="6" s="1"/>
  <c r="J34" i="6"/>
  <c r="K34" i="6" s="1"/>
  <c r="J35" i="6"/>
  <c r="K35" i="6" s="1"/>
  <c r="J26" i="6"/>
  <c r="K26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11" i="6"/>
  <c r="K11" i="6" s="1"/>
  <c r="K64" i="6" l="1"/>
  <c r="K66" i="6"/>
  <c r="K65" i="6"/>
  <c r="K63" i="6"/>
  <c r="K69" i="6"/>
  <c r="K67" i="6"/>
  <c r="K68" i="6"/>
  <c r="K68" i="9"/>
  <c r="L68" i="9" s="1"/>
  <c r="K69" i="9"/>
  <c r="L69" i="9" s="1"/>
  <c r="K70" i="9"/>
  <c r="L70" i="9" s="1"/>
  <c r="K71" i="9"/>
  <c r="L71" i="9" s="1"/>
  <c r="K72" i="9"/>
  <c r="L72" i="9" s="1"/>
  <c r="K73" i="9"/>
  <c r="L73" i="9" s="1"/>
  <c r="K74" i="9"/>
  <c r="L74" i="9" s="1"/>
  <c r="K75" i="9"/>
  <c r="L75" i="9" s="1"/>
  <c r="K76" i="9"/>
  <c r="L76" i="9" s="1"/>
  <c r="K77" i="9"/>
  <c r="L77" i="9" s="1"/>
  <c r="K78" i="9"/>
  <c r="L78" i="9" s="1"/>
  <c r="K79" i="9"/>
  <c r="L79" i="9" s="1"/>
  <c r="K80" i="9"/>
  <c r="L80" i="9" s="1"/>
  <c r="K81" i="9"/>
  <c r="L81" i="9" s="1"/>
  <c r="K82" i="9"/>
  <c r="L82" i="9" s="1"/>
  <c r="K83" i="9"/>
  <c r="L83" i="9" s="1"/>
  <c r="K84" i="9"/>
  <c r="L84" i="9" s="1"/>
  <c r="K85" i="9"/>
  <c r="L85" i="9" s="1"/>
  <c r="K86" i="9"/>
  <c r="L86" i="9" s="1"/>
  <c r="K87" i="9"/>
  <c r="L87" i="9" s="1"/>
  <c r="K88" i="9"/>
  <c r="L88" i="9" s="1"/>
  <c r="K89" i="9"/>
  <c r="L89" i="9" s="1"/>
  <c r="K90" i="9"/>
  <c r="L90" i="9" s="1"/>
  <c r="K91" i="9"/>
  <c r="L91" i="9" s="1"/>
  <c r="K67" i="9"/>
  <c r="L67" i="9" s="1"/>
  <c r="I66" i="9"/>
  <c r="K66" i="9" s="1"/>
  <c r="L66" i="9" s="1"/>
  <c r="I65" i="9"/>
  <c r="K65" i="9" s="1"/>
  <c r="L65" i="9" s="1"/>
  <c r="K63" i="9"/>
  <c r="L63" i="9" s="1"/>
  <c r="K64" i="9"/>
  <c r="L64" i="9" s="1"/>
  <c r="K320" i="6" l="1"/>
  <c r="I62" i="9"/>
  <c r="K62" i="9" s="1"/>
  <c r="L62" i="9" s="1"/>
  <c r="I61" i="9"/>
  <c r="K61" i="9" s="1"/>
  <c r="L61" i="9" s="1"/>
  <c r="I60" i="9"/>
  <c r="K60" i="9" s="1"/>
  <c r="L60" i="9" s="1"/>
  <c r="I59" i="9"/>
  <c r="K59" i="9" s="1"/>
  <c r="L59" i="9" s="1"/>
  <c r="I58" i="9"/>
  <c r="K58" i="9" s="1"/>
  <c r="L58" i="9" s="1"/>
  <c r="I57" i="9"/>
  <c r="K57" i="9" s="1"/>
  <c r="L57" i="9" s="1"/>
  <c r="I56" i="9"/>
  <c r="K56" i="9" s="1"/>
  <c r="L56" i="9" s="1"/>
  <c r="I55" i="9"/>
  <c r="K55" i="9" s="1"/>
  <c r="L55" i="9" s="1"/>
  <c r="I54" i="9"/>
  <c r="K54" i="9" s="1"/>
  <c r="L54" i="9" s="1"/>
  <c r="I53" i="9"/>
  <c r="K53" i="9" s="1"/>
  <c r="L53" i="9" s="1"/>
  <c r="I52" i="9"/>
  <c r="K52" i="9" s="1"/>
  <c r="L52" i="9" s="1"/>
  <c r="I51" i="9"/>
  <c r="K51" i="9" s="1"/>
  <c r="L51" i="9" s="1"/>
  <c r="I50" i="9"/>
  <c r="K50" i="9" s="1"/>
  <c r="L50" i="9" s="1"/>
  <c r="I49" i="9"/>
  <c r="K49" i="9" s="1"/>
  <c r="L49" i="9" s="1"/>
  <c r="I48" i="9"/>
  <c r="K48" i="9" s="1"/>
  <c r="L48" i="9" s="1"/>
  <c r="I47" i="9"/>
  <c r="K47" i="9" s="1"/>
  <c r="L47" i="9" s="1"/>
  <c r="I46" i="9"/>
  <c r="K46" i="9" s="1"/>
  <c r="L46" i="9" s="1"/>
  <c r="I45" i="9"/>
  <c r="K45" i="9" s="1"/>
  <c r="L45" i="9" s="1"/>
  <c r="I44" i="9"/>
  <c r="K44" i="9" s="1"/>
  <c r="L44" i="9" s="1"/>
  <c r="I43" i="9"/>
  <c r="K43" i="9" s="1"/>
  <c r="L43" i="9" s="1"/>
  <c r="I42" i="9"/>
  <c r="K42" i="9" s="1"/>
  <c r="L42" i="9" s="1"/>
  <c r="I41" i="9"/>
  <c r="K41" i="9" s="1"/>
  <c r="L41" i="9" s="1"/>
  <c r="I40" i="9"/>
  <c r="K40" i="9" s="1"/>
  <c r="L40" i="9" s="1"/>
  <c r="I39" i="9"/>
  <c r="K39" i="9" s="1"/>
  <c r="L39" i="9" l="1"/>
  <c r="L92" i="9" s="1"/>
  <c r="K92" i="9"/>
  <c r="I92" i="9"/>
  <c r="J112" i="9"/>
  <c r="I112" i="9"/>
  <c r="L247" i="9" l="1"/>
  <c r="L253" i="9" s="1"/>
  <c r="L24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Pauline Nantume</author>
  </authors>
  <commentList>
    <comment ref="M250" authorId="0" shapeId="0" xr:uid="{234E5BE5-F6DB-4100-98F5-DFB1B8E99643}">
      <text>
        <r>
          <rPr>
            <b/>
            <sz val="9"/>
            <color indexed="81"/>
            <rFont val="Tahoma"/>
            <family val="2"/>
          </rPr>
          <t>Pauline Nantume:</t>
        </r>
        <r>
          <rPr>
            <sz val="9"/>
            <color indexed="81"/>
            <rFont val="Tahoma"/>
            <family val="2"/>
          </rPr>
          <t xml:space="preserve">
Includes laptops for Kasese,Hoima,Moroto staff</t>
        </r>
      </text>
    </comment>
  </commentList>
</comments>
</file>

<file path=xl/sharedStrings.xml><?xml version="1.0" encoding="utf-8"?>
<sst xmlns="http://schemas.openxmlformats.org/spreadsheetml/2006/main" count="3334" uniqueCount="1200">
  <si>
    <r>
      <t xml:space="preserve">May 2014 - Version 2 </t>
    </r>
    <r>
      <rPr>
        <sz val="10"/>
        <rFont val="Calibri"/>
        <family val="2"/>
      </rPr>
      <t>│</t>
    </r>
    <r>
      <rPr>
        <sz val="10"/>
        <rFont val="Arial"/>
        <family val="2"/>
      </rPr>
      <t xml:space="preserve"> Assets</t>
    </r>
  </si>
  <si>
    <t xml:space="preserve"> Logistics Manager Name: Pauline Nantume</t>
  </si>
  <si>
    <t xml:space="preserve"> Logistics Manager Signature:</t>
  </si>
  <si>
    <t>Donor</t>
  </si>
  <si>
    <t xml:space="preserve"> Donar</t>
  </si>
  <si>
    <t xml:space="preserve">Year of acquisition                 </t>
  </si>
  <si>
    <t>Item : make and model (in full).  Also list all accessories.</t>
  </si>
  <si>
    <t>CateGOALry</t>
  </si>
  <si>
    <t>Registration no. (vehicles only), IMEI no. or serial no. (other items)</t>
  </si>
  <si>
    <t>Current Year</t>
  </si>
  <si>
    <t>Asset Age in Years</t>
  </si>
  <si>
    <t>Original value in €</t>
  </si>
  <si>
    <t>Asset code</t>
  </si>
  <si>
    <t>Field Location</t>
  </si>
  <si>
    <t>Specific location/ user</t>
  </si>
  <si>
    <t>Location:Kampala</t>
  </si>
  <si>
    <t>MCF</t>
  </si>
  <si>
    <t xml:space="preserve">Samsung Galaxy Tab </t>
  </si>
  <si>
    <t>CMS</t>
  </si>
  <si>
    <t>353620/07/622862/4,         S/N: R52H20BSQWA</t>
  </si>
  <si>
    <t>MCF-UG-2600</t>
  </si>
  <si>
    <t>Kampala</t>
  </si>
  <si>
    <t>353620/07/493616/0,         S/N: R52GCOQET5D</t>
  </si>
  <si>
    <t>MCF-UG-2617</t>
  </si>
  <si>
    <t>353620/07/493307/6,         S/N: R52GCOQEHSR</t>
  </si>
  <si>
    <t>MCF-UG-2624</t>
  </si>
  <si>
    <t>Scanjet 7000s2</t>
  </si>
  <si>
    <t>OEQ</t>
  </si>
  <si>
    <t>CN61DD7016</t>
  </si>
  <si>
    <t>MCF-UG-2632</t>
  </si>
  <si>
    <t xml:space="preserve">HP Probook 450 </t>
  </si>
  <si>
    <t>LAP</t>
  </si>
  <si>
    <t>5CD6221B7K</t>
  </si>
  <si>
    <t>MCF-UG-2701</t>
  </si>
  <si>
    <t>ELE</t>
  </si>
  <si>
    <t>N/A</t>
  </si>
  <si>
    <t>HP Probook 440 G4</t>
  </si>
  <si>
    <t>5CD8027D3T</t>
  </si>
  <si>
    <t>MCF-UG-2891</t>
  </si>
  <si>
    <t>HP probook 440 G5</t>
  </si>
  <si>
    <t>5CD7387T4Q</t>
  </si>
  <si>
    <t>MCF-UG-2950</t>
  </si>
  <si>
    <t>5CD73822JH</t>
  </si>
  <si>
    <t>MCF-UG-2979</t>
  </si>
  <si>
    <t>5CD7229DCF</t>
  </si>
  <si>
    <t>MCF-UG-2980</t>
  </si>
  <si>
    <t>Laptop HP Probook 440 G7</t>
  </si>
  <si>
    <t>5CD85217R1</t>
  </si>
  <si>
    <t>MCF-UG-3017</t>
  </si>
  <si>
    <t xml:space="preserve">Tevevison LED 50'' Hisense </t>
  </si>
  <si>
    <t>AFF</t>
  </si>
  <si>
    <t>3TE50F18190701FCD530317</t>
  </si>
  <si>
    <t>MCF-UG-3018</t>
  </si>
  <si>
    <t>Confrencing CAM Logitech</t>
  </si>
  <si>
    <t>1825LZ0G9Z09</t>
  </si>
  <si>
    <t>MCF-UG-3019</t>
  </si>
  <si>
    <t>WEB CAM C310 HD Logitech</t>
  </si>
  <si>
    <t>1835LZOTQJC8</t>
  </si>
  <si>
    <t>MCF-UG-3020</t>
  </si>
  <si>
    <t>JABRA SPEAKER 510</t>
  </si>
  <si>
    <t xml:space="preserve"> 00202481962</t>
  </si>
  <si>
    <t>MCF-UG-3026</t>
  </si>
  <si>
    <t xml:space="preserve"> 00202481770</t>
  </si>
  <si>
    <t>MCF-UG-3027</t>
  </si>
  <si>
    <t>00052067822</t>
  </si>
  <si>
    <t>MCF-UG-3028</t>
  </si>
  <si>
    <t>00200309468</t>
  </si>
  <si>
    <t>MCF-UG-3030</t>
  </si>
  <si>
    <t>00200309442</t>
  </si>
  <si>
    <t>MCF-UG-3031</t>
  </si>
  <si>
    <t xml:space="preserve">Laptop HP Probook 430 G5 </t>
  </si>
  <si>
    <t>5CD9096Z82</t>
  </si>
  <si>
    <t>MCF-UG-3047</t>
  </si>
  <si>
    <t>19/11/2015</t>
  </si>
  <si>
    <t>Scanner 5590 HP Scanjet</t>
  </si>
  <si>
    <t>CN4CTXHO6B</t>
  </si>
  <si>
    <t>MCF-UG-3048</t>
  </si>
  <si>
    <t>HP Probook 450 Core i5</t>
  </si>
  <si>
    <t>5CD6345RFR</t>
  </si>
  <si>
    <t>MCF-UG-3149</t>
  </si>
  <si>
    <t xml:space="preserve">Laptop HP Probook 440 G6 I5 </t>
  </si>
  <si>
    <t>MCF-UG-3142</t>
  </si>
  <si>
    <t>5CD6345R9T</t>
  </si>
  <si>
    <t>MCF-UG-2743</t>
  </si>
  <si>
    <t>30/09/2015</t>
  </si>
  <si>
    <t>Lenovo G4080 C15</t>
  </si>
  <si>
    <t>PF09163H</t>
  </si>
  <si>
    <t>MCF-UG-2359</t>
  </si>
  <si>
    <t>Total Vaue</t>
  </si>
  <si>
    <t>UGX</t>
  </si>
  <si>
    <t>Abim</t>
  </si>
  <si>
    <t>353620/07/493314/2,         S/N: R52GCOQEJOJ</t>
  </si>
  <si>
    <t>353620/07/493629/3,         S/N: R52GCOQET5R</t>
  </si>
  <si>
    <t>353620/07/525365/6,         S/N: R52H10B2XMA</t>
  </si>
  <si>
    <t>5CD8027D2H</t>
  </si>
  <si>
    <t>MCF-UG-2590</t>
  </si>
  <si>
    <t>5CD8027D10</t>
  </si>
  <si>
    <t>MCF-UG-2616</t>
  </si>
  <si>
    <t>5CD8027DIH</t>
  </si>
  <si>
    <t>MCF-UG-2618</t>
  </si>
  <si>
    <t>5CD8027D3R</t>
  </si>
  <si>
    <t>HP AIO Desktop Computer-200G3A i5</t>
  </si>
  <si>
    <t>DPC</t>
  </si>
  <si>
    <t>8CC8171N3B</t>
  </si>
  <si>
    <t>MCF-UG-2768</t>
  </si>
  <si>
    <t>MCF-UG-2897</t>
  </si>
  <si>
    <t>Location:Kalongo</t>
  </si>
  <si>
    <t>353620/07/623167/7,         S/N: R52H20BT14Z</t>
  </si>
  <si>
    <t>MCF-UG-2595</t>
  </si>
  <si>
    <t>Kalongo</t>
  </si>
  <si>
    <t>353620/07/493283/9,         S/N: R52GCOQEH2H</t>
  </si>
  <si>
    <t>MCF-UG-2614</t>
  </si>
  <si>
    <t>Sumsung Galaxy Tab</t>
  </si>
  <si>
    <t>5CD6345RJW</t>
  </si>
  <si>
    <t>MCF-UG-2742</t>
  </si>
  <si>
    <t>5CD7229DC0</t>
  </si>
  <si>
    <t>MCF-UG-2977</t>
  </si>
  <si>
    <t>Kaabong</t>
  </si>
  <si>
    <t>Location:Kaabong</t>
  </si>
  <si>
    <t>LG Fridge; GR-242 Innox-240 lts</t>
  </si>
  <si>
    <t>505INTX22137</t>
  </si>
  <si>
    <t>MCF-UG-2337</t>
  </si>
  <si>
    <t>HP LJ 400 Printer M401dn</t>
  </si>
  <si>
    <t>VNH3K40276</t>
  </si>
  <si>
    <t>Stephill 6.5 KVA</t>
  </si>
  <si>
    <t>GEN</t>
  </si>
  <si>
    <t>GCBCT1710775234980</t>
  </si>
  <si>
    <t>MCF-UG-2377</t>
  </si>
  <si>
    <t>Projector Acer-EMEA</t>
  </si>
  <si>
    <t>AVC</t>
  </si>
  <si>
    <t>MRJHO1100251900B395900</t>
  </si>
  <si>
    <t>Photocopier Ricoh Afrcio MP 250</t>
  </si>
  <si>
    <t>E354M820335</t>
  </si>
  <si>
    <t>HP Pro Book 440 G3, i5 - 6200u</t>
  </si>
  <si>
    <t>5CD7229D6B</t>
  </si>
  <si>
    <t>5CD8027D00</t>
  </si>
  <si>
    <t>Cash Counting Machine</t>
  </si>
  <si>
    <t>MCF-UG-2627</t>
  </si>
  <si>
    <t>MCF-UG-2684</t>
  </si>
  <si>
    <t>5CD9096Z74</t>
  </si>
  <si>
    <t>5CD61625LV</t>
  </si>
  <si>
    <t>MCF-UG-2739</t>
  </si>
  <si>
    <t xml:space="preserve">Location:Lira </t>
  </si>
  <si>
    <t>CANON IR 2520 COPIER</t>
  </si>
  <si>
    <t>NZU453629</t>
  </si>
  <si>
    <t>MCF-UG-2368</t>
  </si>
  <si>
    <t>Lira</t>
  </si>
  <si>
    <t>VNH3K40275</t>
  </si>
  <si>
    <t>MCF-UG-2376</t>
  </si>
  <si>
    <t>Safe 75 kg</t>
  </si>
  <si>
    <t>SEC</t>
  </si>
  <si>
    <t>MCF-UG-2380</t>
  </si>
  <si>
    <t>MRJHO11002414007385900</t>
  </si>
  <si>
    <t>MCF-UG-2410</t>
  </si>
  <si>
    <t>OTH</t>
  </si>
  <si>
    <t>Satellite Phone - Thuraya XT</t>
  </si>
  <si>
    <t>SAT</t>
  </si>
  <si>
    <t>MCF-UG-2562</t>
  </si>
  <si>
    <t>Sege server</t>
  </si>
  <si>
    <t>CZ25422C7N</t>
  </si>
  <si>
    <t>MCF-UG-2565</t>
  </si>
  <si>
    <t>353620/07/493324/1,         S/N: R52GCOQEJAR</t>
  </si>
  <si>
    <t>MCF-UG-2596</t>
  </si>
  <si>
    <t>353620/07/580062/1,         S/N: R52H11CXZSE</t>
  </si>
  <si>
    <t>MCF-UG-2597</t>
  </si>
  <si>
    <t>353620/07/493309/2,         S/N: R52GCOQEHVY</t>
  </si>
  <si>
    <t>MCF-UG-2598</t>
  </si>
  <si>
    <t>353620/07/525073/6,         S/N: R52H10B2MSD</t>
  </si>
  <si>
    <t>MCF-UG-2603</t>
  </si>
  <si>
    <t>353620/07/525050/4,         S/N: R52H10B2M3K</t>
  </si>
  <si>
    <t>MCF-UG-2606</t>
  </si>
  <si>
    <t>353620/07/525142/9,         S/N: R52H10B2PWX</t>
  </si>
  <si>
    <t>MCF-UG-2610</t>
  </si>
  <si>
    <t>353620/07/493641/8,         S/N: R52GCOQETXK</t>
  </si>
  <si>
    <t>MCF-UG-2615</t>
  </si>
  <si>
    <t>353620/07/493277/1,         S/N: R52GCOQEGWD</t>
  </si>
  <si>
    <t>MCF-UG-2619</t>
  </si>
  <si>
    <t>353620/07/493613/7,         S/N: R52GCOQET2T</t>
  </si>
  <si>
    <t>MCF-UG-2622</t>
  </si>
  <si>
    <t>353620/07/493622/8,         S/N: R52GCOQETBK</t>
  </si>
  <si>
    <t>MCF-UG-2625</t>
  </si>
  <si>
    <t>353620/07/493488/4,         S/N: R52GCOQEP9T</t>
  </si>
  <si>
    <t>MCF-UG-2630</t>
  </si>
  <si>
    <t>R52H20WZODZ</t>
  </si>
  <si>
    <t>MCF-UG-2642</t>
  </si>
  <si>
    <t>R52H20WYWXW</t>
  </si>
  <si>
    <t>MCF-UG-2643</t>
  </si>
  <si>
    <t>R52H301GNWX</t>
  </si>
  <si>
    <t>MCF-UG-2644</t>
  </si>
  <si>
    <t>5CD6345RFX</t>
  </si>
  <si>
    <t>MCF-UG-2737</t>
  </si>
  <si>
    <t>MCF-UG-2760</t>
  </si>
  <si>
    <t>Multifunctional Printer</t>
  </si>
  <si>
    <t>CNBVKDD04Y</t>
  </si>
  <si>
    <t>MCF-UG-2887</t>
  </si>
  <si>
    <t>5CD8027DIN</t>
  </si>
  <si>
    <t>MCF-UG-2899</t>
  </si>
  <si>
    <t>APC smart UPS 750VA</t>
  </si>
  <si>
    <t>3S1735X07048</t>
  </si>
  <si>
    <t>MCF-UG-2944</t>
  </si>
  <si>
    <t>5CD7229DCS</t>
  </si>
  <si>
    <t>MCF-UG-2978</t>
  </si>
  <si>
    <t>5CD9096Z76</t>
  </si>
  <si>
    <t>MCF-UG-3045</t>
  </si>
  <si>
    <t>5CD9096Z6H</t>
  </si>
  <si>
    <t>MCF-UG-3046</t>
  </si>
  <si>
    <t>5CD9096Z7Z</t>
  </si>
  <si>
    <t>Kasese</t>
  </si>
  <si>
    <t>Date FAR Compiled: 17/12/2020</t>
  </si>
  <si>
    <t>Logistics Manager Name: Pauline Nantume</t>
  </si>
  <si>
    <t>Logistics Manager Signature:</t>
  </si>
  <si>
    <t xml:space="preserve"> Donor</t>
  </si>
  <si>
    <t>AD1</t>
  </si>
  <si>
    <t>MAP</t>
  </si>
  <si>
    <t>LCD Projector - Acer DLP X122</t>
  </si>
  <si>
    <t>AD1-UG-2076</t>
  </si>
  <si>
    <t>Server HP- DL 380P</t>
  </si>
  <si>
    <t>AD1-UG-2130</t>
  </si>
  <si>
    <t>LaserJet Printer Pro 400-451 dn</t>
  </si>
  <si>
    <t>AD1-UG-2321</t>
  </si>
  <si>
    <t>AD1-UG-2563</t>
  </si>
  <si>
    <t>Safe Combination and Keys-200 kgs-GODREF</t>
  </si>
  <si>
    <t>AD1-UG-2587</t>
  </si>
  <si>
    <t>HP Laptop</t>
  </si>
  <si>
    <t>AD1-UG-2589</t>
  </si>
  <si>
    <t>MP-UG-2649</t>
  </si>
  <si>
    <t>MP-UG-2650</t>
  </si>
  <si>
    <t>MP-UG-2651</t>
  </si>
  <si>
    <t>MP-UG-2654</t>
  </si>
  <si>
    <t>MP-UG-2655</t>
  </si>
  <si>
    <t>Samsung Galaxy Tab 4</t>
  </si>
  <si>
    <t>AD1-UG-2681</t>
  </si>
  <si>
    <t>Samsung Tablet A 7''</t>
  </si>
  <si>
    <t>AD1-UG-2687</t>
  </si>
  <si>
    <t>AD1-UG-2688</t>
  </si>
  <si>
    <t>AD1-UG-2690</t>
  </si>
  <si>
    <t>AD1-UG-2691</t>
  </si>
  <si>
    <t>AD1-UG-2692</t>
  </si>
  <si>
    <t>LG Fridge -GR-M332RLMC Silver</t>
  </si>
  <si>
    <t>AD1-UG-2726</t>
  </si>
  <si>
    <t>AD1-UG-2748</t>
  </si>
  <si>
    <t>Mac Desktop 21 inch,3.6 GHZ</t>
  </si>
  <si>
    <t>AD1-UG-2749</t>
  </si>
  <si>
    <t>Safe (200kg)</t>
  </si>
  <si>
    <t>AD1-UG-2759</t>
  </si>
  <si>
    <t>Scanjet Enterprise Flow 7000 S3</t>
  </si>
  <si>
    <t>AD1-UG-2762</t>
  </si>
  <si>
    <t>HP ProBook 440 G3</t>
  </si>
  <si>
    <t>AD1-UG-2816</t>
  </si>
  <si>
    <t>AD1-UG-2817</t>
  </si>
  <si>
    <t>AD1-UG-2820</t>
  </si>
  <si>
    <t>AD1-UG-2821</t>
  </si>
  <si>
    <t>AD1-UG-2823</t>
  </si>
  <si>
    <t>AD1-UG-2825</t>
  </si>
  <si>
    <t>Computer Server</t>
  </si>
  <si>
    <t>AD1-UG-2846</t>
  </si>
  <si>
    <t>HP Heavy duty Leserjet Printer</t>
  </si>
  <si>
    <t>AD1-UG-2847</t>
  </si>
  <si>
    <t>Wireless Projector</t>
  </si>
  <si>
    <t>AD1-UG-2853</t>
  </si>
  <si>
    <t>Heavy duty Scanner</t>
  </si>
  <si>
    <t>AD1-UG-2855</t>
  </si>
  <si>
    <t>Confrence Speaker Microphone - Jabra Speak 510</t>
  </si>
  <si>
    <t>AD1-UG-2858</t>
  </si>
  <si>
    <t>AD1-UG-2859</t>
  </si>
  <si>
    <t>AD1-UG-2860</t>
  </si>
  <si>
    <t>Money Safe-200kgs with 2 inner compartments</t>
  </si>
  <si>
    <t>IA-UG-2885</t>
  </si>
  <si>
    <t>IA</t>
  </si>
  <si>
    <t>IA-UG-2893</t>
  </si>
  <si>
    <t>IA-UG-2900</t>
  </si>
  <si>
    <t>IA-UG-2901</t>
  </si>
  <si>
    <t>IA-UG-2903</t>
  </si>
  <si>
    <t>Solar battery-200AH</t>
  </si>
  <si>
    <t>AD1-UG-2941</t>
  </si>
  <si>
    <t>AD1-UG-2942</t>
  </si>
  <si>
    <t>IA-UG-2951</t>
  </si>
  <si>
    <t>IA-UG-2952</t>
  </si>
  <si>
    <t>IA-UG-2959</t>
  </si>
  <si>
    <t>IA-UG-2960</t>
  </si>
  <si>
    <t>IA-UG-2962</t>
  </si>
  <si>
    <t>IA-UG-2972</t>
  </si>
  <si>
    <t>Route Meraki MR24</t>
  </si>
  <si>
    <t>GO-UG-3037</t>
  </si>
  <si>
    <t>GO-UG-3038</t>
  </si>
  <si>
    <t>GO-UG-3039</t>
  </si>
  <si>
    <t>Acess Point Meraki MX64W</t>
  </si>
  <si>
    <t>GO-UG-3040</t>
  </si>
  <si>
    <t>GO-UG-3041</t>
  </si>
  <si>
    <t>GO-UG-3042</t>
  </si>
  <si>
    <t>Laptop HP Probook 430 G6</t>
  </si>
  <si>
    <t>Wireless Internet  Modem,4G-LTE</t>
  </si>
  <si>
    <t>ERF-UG-3078</t>
  </si>
  <si>
    <t>Pro Book 440 G6 Laptop</t>
  </si>
  <si>
    <t>ERF-UG-3079</t>
  </si>
  <si>
    <t>ERF-UG-3081</t>
  </si>
  <si>
    <t>Tablet Samsung Galaxy 8.0 T295</t>
  </si>
  <si>
    <t>ERF-UG-3082</t>
  </si>
  <si>
    <t>ERF-UG-3083</t>
  </si>
  <si>
    <t>ERF-UG-3084</t>
  </si>
  <si>
    <t>ERF-UG-3085</t>
  </si>
  <si>
    <t>ERF-UG-3086</t>
  </si>
  <si>
    <t>ERF-UG-3088</t>
  </si>
  <si>
    <t>CW-UG-3089</t>
  </si>
  <si>
    <t>HP Laserjet Printer-M428DW</t>
  </si>
  <si>
    <t>AD1-UG-3121</t>
  </si>
  <si>
    <t>Office</t>
  </si>
  <si>
    <t>Perkins Generator</t>
  </si>
  <si>
    <t>AD1-UG-3122</t>
  </si>
  <si>
    <t>Laptop HP Probook 440 G6 I5</t>
  </si>
  <si>
    <t>AD1-UG-3123</t>
  </si>
  <si>
    <t>AD1-UG-3124</t>
  </si>
  <si>
    <t>AD1-UG-3125</t>
  </si>
  <si>
    <t>AD1-UG-3126</t>
  </si>
  <si>
    <t>Desktop -HP Compaq Computer</t>
  </si>
  <si>
    <t>AD1-UG-3127</t>
  </si>
  <si>
    <t>AD1-UG-3128</t>
  </si>
  <si>
    <t>AD1-UG-3143</t>
  </si>
  <si>
    <t>AD1-UG-3144</t>
  </si>
  <si>
    <t>AD1-UG-3145</t>
  </si>
  <si>
    <t>AD1-UG-3146</t>
  </si>
  <si>
    <t>AD1-UG-3147</t>
  </si>
  <si>
    <t>AD1-UG-3148</t>
  </si>
  <si>
    <t>AD1-UG-3149</t>
  </si>
  <si>
    <t>AD1-UG-3150</t>
  </si>
  <si>
    <t>Laptop Dell Latitude 3410 CORE I5</t>
  </si>
  <si>
    <t>Samsung Galaxy Tab T505N A7</t>
  </si>
  <si>
    <t>AD1-UG-3168</t>
  </si>
  <si>
    <t>AD1-UG-3169</t>
  </si>
  <si>
    <t>AD1-UG-3170</t>
  </si>
  <si>
    <t>AD1-UG-3171</t>
  </si>
  <si>
    <t>AD1-UG-3153</t>
  </si>
  <si>
    <t>AD1-UG-3158</t>
  </si>
  <si>
    <t>AD1-UG-3154</t>
  </si>
  <si>
    <t>AD1-UG-3160</t>
  </si>
  <si>
    <t>AD1-UG-3159</t>
  </si>
  <si>
    <t>Tablet Samsung Galaxy Tab A 8.0 T295</t>
  </si>
  <si>
    <t>AD1-UG-3152</t>
  </si>
  <si>
    <t>HP probook 450 G2 Notebook</t>
  </si>
  <si>
    <t>AD1-UG-2275</t>
  </si>
  <si>
    <t>AD1-UG-2818</t>
  </si>
  <si>
    <t>IA-UG-2902</t>
  </si>
  <si>
    <t xml:space="preserve">Air Compressor 100L 2HP </t>
  </si>
  <si>
    <t>AD1-UG-2201</t>
  </si>
  <si>
    <t>HP Probook 450</t>
  </si>
  <si>
    <t>AD1-UG-2313</t>
  </si>
  <si>
    <t>HP PRO 3500</t>
  </si>
  <si>
    <t>AD1-UG-2318</t>
  </si>
  <si>
    <t>AD1-UG-2564</t>
  </si>
  <si>
    <t>MCF-UG-2652</t>
  </si>
  <si>
    <t>MP-UG-2653</t>
  </si>
  <si>
    <t>MP-UG-2657</t>
  </si>
  <si>
    <t>Fire Resistant Safe</t>
  </si>
  <si>
    <t>AD1-UG-2679</t>
  </si>
  <si>
    <t>AD1-UG-2693</t>
  </si>
  <si>
    <t>AD1-UG-2819</t>
  </si>
  <si>
    <t>IA-UG-2973</t>
  </si>
  <si>
    <t>HP Scanjet 7000S2-Scanner</t>
  </si>
  <si>
    <t>Samsung Tablet Android</t>
  </si>
  <si>
    <t>AD1-UG-2305</t>
  </si>
  <si>
    <t>AD1-UG-2311</t>
  </si>
  <si>
    <t>Hisense LED 39'' Television</t>
  </si>
  <si>
    <t>Grass Trimmer</t>
  </si>
  <si>
    <t>IA-UG-2961</t>
  </si>
  <si>
    <t>AD1-UG-3151</t>
  </si>
  <si>
    <t>AD1-UG-3155</t>
  </si>
  <si>
    <t>AD1-UG-3156</t>
  </si>
  <si>
    <t>AD1-UG-3157</t>
  </si>
  <si>
    <t>AD1-UG-3161</t>
  </si>
  <si>
    <t>AD1-UG-3162</t>
  </si>
  <si>
    <t>AD1-UG-3163</t>
  </si>
  <si>
    <t>AD1-UG-3164</t>
  </si>
  <si>
    <t>AD1-UG-3165</t>
  </si>
  <si>
    <t>AD1-UG-3166</t>
  </si>
  <si>
    <t>Bugiri</t>
  </si>
  <si>
    <t>BG</t>
  </si>
  <si>
    <t xml:space="preserve">HP Laserjet Printer Pro 1536dnf </t>
  </si>
  <si>
    <t>BG-UG-2252</t>
  </si>
  <si>
    <t>Photocopier Africio Sp 3500 Sf-1200 x 1200 dpi</t>
  </si>
  <si>
    <t>AD1-UG-2322</t>
  </si>
  <si>
    <t>Projector Acer x 113</t>
  </si>
  <si>
    <t>AD1-UG-2327</t>
  </si>
  <si>
    <t>AD1-UG-2686</t>
  </si>
  <si>
    <t>AD1-UG-2689</t>
  </si>
  <si>
    <t>IA-UG-2864</t>
  </si>
  <si>
    <t>IA-UG-2865</t>
  </si>
  <si>
    <t>IA-UG-2866</t>
  </si>
  <si>
    <t>IA-UG-2867</t>
  </si>
  <si>
    <t>IA-UG-2868</t>
  </si>
  <si>
    <t>IA-UG-2869</t>
  </si>
  <si>
    <t>IA-UG-2870</t>
  </si>
  <si>
    <t>Money Safe-100kgs with 2 inner compartments</t>
  </si>
  <si>
    <t>SamsungGalaxy tab  7''</t>
  </si>
  <si>
    <t>IA-UG-2922</t>
  </si>
  <si>
    <t>IA-UG-2926</t>
  </si>
  <si>
    <t>IA-UG-2928</t>
  </si>
  <si>
    <t>IA-UG-2931</t>
  </si>
  <si>
    <t>Pre-Paid Meter for hand pump</t>
  </si>
  <si>
    <t>IA-UG-2992</t>
  </si>
  <si>
    <t>IA-UG-2993</t>
  </si>
  <si>
    <t>ERF-UG-3080</t>
  </si>
  <si>
    <t>AD1-UG-2196</t>
  </si>
  <si>
    <t>AD1-UG-2694</t>
  </si>
  <si>
    <t>IA-UG-2815</t>
  </si>
  <si>
    <t>MP-UG-2656</t>
  </si>
  <si>
    <t>MCF-UG-2735</t>
  </si>
  <si>
    <t>Total (GOAL other assets)</t>
  </si>
  <si>
    <t>MCF Assets</t>
  </si>
  <si>
    <t>Lenovo Thinkpad E14 C15</t>
  </si>
  <si>
    <t>Laptop</t>
  </si>
  <si>
    <t>New</t>
  </si>
  <si>
    <t>Epson EB-X41</t>
  </si>
  <si>
    <t>Projector</t>
  </si>
  <si>
    <t>E8715946639567</t>
  </si>
  <si>
    <t>Television Samsung 75 Inches 4K Smart</t>
  </si>
  <si>
    <t>TV Set</t>
  </si>
  <si>
    <t>05PT3K6N800105</t>
  </si>
  <si>
    <t>Date FAR Compiled: 01/07/2021</t>
  </si>
  <si>
    <t>5CD02863NP</t>
  </si>
  <si>
    <t>TBC</t>
  </si>
  <si>
    <t>PF1AYAWW</t>
  </si>
  <si>
    <t>MCF-UG-3218</t>
  </si>
  <si>
    <t>PF19W5U7</t>
  </si>
  <si>
    <t>PF19W04X</t>
  </si>
  <si>
    <t>PF19VSVJ</t>
  </si>
  <si>
    <t>PF1AXPCA</t>
  </si>
  <si>
    <t>PF1AX86C</t>
  </si>
  <si>
    <t>PF1AYAY8</t>
  </si>
  <si>
    <t>PF1AXT14</t>
  </si>
  <si>
    <t>5405DB726A22</t>
  </si>
  <si>
    <t>PF1AXMVW</t>
  </si>
  <si>
    <t>PF1AVVX9</t>
  </si>
  <si>
    <t>PF1AWL3X</t>
  </si>
  <si>
    <t>PF1AY004</t>
  </si>
  <si>
    <t>PF1AXHR4</t>
  </si>
  <si>
    <t>PF19W4L3</t>
  </si>
  <si>
    <t>PF1AY8RW</t>
  </si>
  <si>
    <t>PF1AVVV2</t>
  </si>
  <si>
    <t>PF1AW3LC</t>
  </si>
  <si>
    <t>PF1AWGXJ</t>
  </si>
  <si>
    <t>PF1AWGVC</t>
  </si>
  <si>
    <t>PF19VSXV</t>
  </si>
  <si>
    <t>PF19VWNN</t>
  </si>
  <si>
    <t>PF1AXMU2</t>
  </si>
  <si>
    <t>PF1AVLNH</t>
  </si>
  <si>
    <t>PF1AXYB1</t>
  </si>
  <si>
    <t>PF1AXSXV</t>
  </si>
  <si>
    <t>PF1AYB27</t>
  </si>
  <si>
    <t>PF1AW1JW</t>
  </si>
  <si>
    <t>PF1AY57K</t>
  </si>
  <si>
    <t>PF1AVVVM</t>
  </si>
  <si>
    <t>MCF-UG-3187</t>
  </si>
  <si>
    <t>MCF-UG-3255</t>
  </si>
  <si>
    <t>MCF-UG-3219</t>
  </si>
  <si>
    <t>MCF-UG-3262</t>
  </si>
  <si>
    <t>MCF-UG-3203</t>
  </si>
  <si>
    <t>MCF-UG-3259</t>
  </si>
  <si>
    <t>MCF-UG-3198</t>
  </si>
  <si>
    <t>MCF-UG-3195</t>
  </si>
  <si>
    <t>MCF-UG-3190</t>
  </si>
  <si>
    <t>MCF-UG-3267</t>
  </si>
  <si>
    <t>MCF-UG-3257</t>
  </si>
  <si>
    <t>MCF-UG-3188</t>
  </si>
  <si>
    <t>MCF-UG-3202</t>
  </si>
  <si>
    <t>MCF-UG-3200</t>
  </si>
  <si>
    <t>MCF-UG-3191</t>
  </si>
  <si>
    <t>MCF-UG-3217</t>
  </si>
  <si>
    <t>WSP-UG-3212</t>
  </si>
  <si>
    <t>MCF-UG-3186</t>
  </si>
  <si>
    <t>MCF-UG-3197</t>
  </si>
  <si>
    <t>MCF-UG-3253</t>
  </si>
  <si>
    <t>MCF-UG-3260</t>
  </si>
  <si>
    <t>MCF-UG-3199</t>
  </si>
  <si>
    <t>MCF-UG-3254</t>
  </si>
  <si>
    <t>MCF-UG-3205</t>
  </si>
  <si>
    <t>Sum to be insured 2022 Value in UGX</t>
  </si>
  <si>
    <t>Printers for Kasese,Hoima and Moroto</t>
  </si>
  <si>
    <t>Printers</t>
  </si>
  <si>
    <t>Desktops for Kasese, Hoima and Moroto</t>
  </si>
  <si>
    <t>Desktops</t>
  </si>
  <si>
    <t>Water dispensars</t>
  </si>
  <si>
    <t>SUMSUM GALAXY TAB T295</t>
  </si>
  <si>
    <t>357035516337248</t>
  </si>
  <si>
    <t>357035516352528</t>
  </si>
  <si>
    <t>357035516344889</t>
  </si>
  <si>
    <t>357035516337180</t>
  </si>
  <si>
    <t>357035516352551</t>
  </si>
  <si>
    <t>357035516351330</t>
  </si>
  <si>
    <t>357035516459406</t>
  </si>
  <si>
    <t>357035516464000</t>
  </si>
  <si>
    <t>357035516351967</t>
  </si>
  <si>
    <t>357035516351918</t>
  </si>
  <si>
    <t>357035516458689</t>
  </si>
  <si>
    <t>357035516359168</t>
  </si>
  <si>
    <t>357035516337545</t>
  </si>
  <si>
    <t>357035516351181</t>
  </si>
  <si>
    <t>357035516459448</t>
  </si>
  <si>
    <t>357035516337495</t>
  </si>
  <si>
    <t>357035516350100</t>
  </si>
  <si>
    <t>357035516351926</t>
  </si>
  <si>
    <t>357035516350035</t>
  </si>
  <si>
    <t>357035516351637</t>
  </si>
  <si>
    <t>357035516337255</t>
  </si>
  <si>
    <t>357035516336943</t>
  </si>
  <si>
    <t>357035516337578</t>
  </si>
  <si>
    <t>357035516343881</t>
  </si>
  <si>
    <t>MCF-UG-3221</t>
  </si>
  <si>
    <t>MCF-UG-3222</t>
  </si>
  <si>
    <t>MCF-UG-3223</t>
  </si>
  <si>
    <t>MCF-UG-3224</t>
  </si>
  <si>
    <t>MCF-UG-3225</t>
  </si>
  <si>
    <t>MCF-UG-3226</t>
  </si>
  <si>
    <t>MCF-UG-3227</t>
  </si>
  <si>
    <t>MCF-UG-3228</t>
  </si>
  <si>
    <t>MCF-UG-3229</t>
  </si>
  <si>
    <t>MCF-UG-3230</t>
  </si>
  <si>
    <t>MCF-UG-3231</t>
  </si>
  <si>
    <t>MCF-UG-3232</t>
  </si>
  <si>
    <t>MCF-UG-3233</t>
  </si>
  <si>
    <t>MCF-UG-3234</t>
  </si>
  <si>
    <t>MCF-UG-3235</t>
  </si>
  <si>
    <t>MCF-UG-3236</t>
  </si>
  <si>
    <t>MCF-UG-3237</t>
  </si>
  <si>
    <t>MCF-UG-3238</t>
  </si>
  <si>
    <t>MCF-UG-3239</t>
  </si>
  <si>
    <t>MCF-UG-3240</t>
  </si>
  <si>
    <t>MCF-UG-3241</t>
  </si>
  <si>
    <t>MCF-UG-3242</t>
  </si>
  <si>
    <t>MCF-UG-3243</t>
  </si>
  <si>
    <t>MCF-UG-3244</t>
  </si>
  <si>
    <t>Camera Sony Cyber shot</t>
  </si>
  <si>
    <t>Filling cabinet-4 drawers</t>
  </si>
  <si>
    <t>Flat Screen TV 24''-Led</t>
  </si>
  <si>
    <t>DSTV Decoder and Dish</t>
  </si>
  <si>
    <t>Samsung Tablet A (T285)</t>
  </si>
  <si>
    <t>Canon Digital Camera IXUS180</t>
  </si>
  <si>
    <t>MIFI 5200 MAH</t>
  </si>
  <si>
    <t>Lenovo Think Pad - E14</t>
  </si>
  <si>
    <t>SAY01170124191601</t>
  </si>
  <si>
    <t>S009802437*9/10441562104</t>
  </si>
  <si>
    <t>355755086412137</t>
  </si>
  <si>
    <t>MCF-UG-2769</t>
  </si>
  <si>
    <t>MCF-UG-2785</t>
  </si>
  <si>
    <t>MCF-UG-2886</t>
  </si>
  <si>
    <t>MCF-UG-2889</t>
  </si>
  <si>
    <t>MCF-UG-2898</t>
  </si>
  <si>
    <t>MCF-UG-2963</t>
  </si>
  <si>
    <t>Laptop HP Probook 440 G5</t>
  </si>
  <si>
    <t>355755087942538</t>
  </si>
  <si>
    <t>355755087891180</t>
  </si>
  <si>
    <t>87944492</t>
  </si>
  <si>
    <t>CNCVL6COJW</t>
  </si>
  <si>
    <t>5CD8494X8J</t>
  </si>
  <si>
    <t>5CD02863ND</t>
  </si>
  <si>
    <t>MCF-UG-2792</t>
  </si>
  <si>
    <t>MCF-UG-2798</t>
  </si>
  <si>
    <t>MCF-UG-2805</t>
  </si>
  <si>
    <t>MCF-UG-2906</t>
  </si>
  <si>
    <t>MCF-UG-3015</t>
  </si>
  <si>
    <t>MCF-UG-3136</t>
  </si>
  <si>
    <t>Linksys-Router WRT54GL</t>
  </si>
  <si>
    <t>DSTV Decorder and Dish</t>
  </si>
  <si>
    <t>Samsung Flat T V-24''</t>
  </si>
  <si>
    <t>LENOVO THINKPAD E14</t>
  </si>
  <si>
    <t>CL7C6R305339</t>
  </si>
  <si>
    <t>S009164104X6</t>
  </si>
  <si>
    <t>01593KAG802175M</t>
  </si>
  <si>
    <t>355755083425405</t>
  </si>
  <si>
    <t>355755086344488</t>
  </si>
  <si>
    <t>355755086412806</t>
  </si>
  <si>
    <t>PF1AX54B</t>
  </si>
  <si>
    <t>PF1AY9ZJ</t>
  </si>
  <si>
    <t>MCF-UG-2373</t>
  </si>
  <si>
    <t>MCF-UG-2387</t>
  </si>
  <si>
    <t>MCF-UG-2408</t>
  </si>
  <si>
    <t>MCF-UG-2682</t>
  </si>
  <si>
    <t>MCF-UG-2730</t>
  </si>
  <si>
    <t>MCF-UG-2783</t>
  </si>
  <si>
    <t>MCF-UG-2786</t>
  </si>
  <si>
    <t>MCF-UG-2787</t>
  </si>
  <si>
    <t>MCF-UG-2822</t>
  </si>
  <si>
    <t>MCF-UG-2890</t>
  </si>
  <si>
    <t>MCF-UG-2892</t>
  </si>
  <si>
    <t>MCF-UG-3043</t>
  </si>
  <si>
    <t>MCF-UG-3196</t>
  </si>
  <si>
    <t>MCF-UG-3261</t>
  </si>
  <si>
    <t>Televion set 24''LG 24 H4100</t>
  </si>
  <si>
    <t>Desktop Computer</t>
  </si>
  <si>
    <t xml:space="preserve">Binding Machine </t>
  </si>
  <si>
    <t>Laptop  Lenovo G4080 Ci5</t>
  </si>
  <si>
    <t>Stabilizer 3000W</t>
  </si>
  <si>
    <t>Projector Screen Stand(180 x180)</t>
  </si>
  <si>
    <t>Laminating Machine-type 320</t>
  </si>
  <si>
    <t xml:space="preserve">Water Dispensor </t>
  </si>
  <si>
    <t>Solar Star Water Dispenser Hot/Cold</t>
  </si>
  <si>
    <t>Grass Cutter Honda GX 35 4 Stroke</t>
  </si>
  <si>
    <t>Laptop i5, Lenovo think Pad E14</t>
  </si>
  <si>
    <t>01593KEG600138B</t>
  </si>
  <si>
    <t>TRF4480SF4</t>
  </si>
  <si>
    <t>S100004016</t>
  </si>
  <si>
    <t>5446819N</t>
  </si>
  <si>
    <t>7159071G</t>
  </si>
  <si>
    <t>PFO7NQIH</t>
  </si>
  <si>
    <t>PFO7B7VC</t>
  </si>
  <si>
    <t>PFO9183L</t>
  </si>
  <si>
    <t>356065061415298</t>
  </si>
  <si>
    <t>355755086899093</t>
  </si>
  <si>
    <t>355755088269618</t>
  </si>
  <si>
    <t>355755088314497</t>
  </si>
  <si>
    <t>355755087945119</t>
  </si>
  <si>
    <t>355755087901534</t>
  </si>
  <si>
    <t>355755087891073</t>
  </si>
  <si>
    <t>355755087945457</t>
  </si>
  <si>
    <t>355755088084215</t>
  </si>
  <si>
    <t>355755088282207</t>
  </si>
  <si>
    <t>355755088082987</t>
  </si>
  <si>
    <t>355755087591467</t>
  </si>
  <si>
    <t>355755087936274</t>
  </si>
  <si>
    <t>355755087942520</t>
  </si>
  <si>
    <t>5CD8027D23</t>
  </si>
  <si>
    <t>(21)273061007224</t>
  </si>
  <si>
    <t>(21)273061007213</t>
  </si>
  <si>
    <t>183LZ0TQ1G8</t>
  </si>
  <si>
    <t>356056080094743</t>
  </si>
  <si>
    <t>HW121O4OVOO328</t>
  </si>
  <si>
    <t>PF1AXHRA</t>
  </si>
  <si>
    <t>PF1AYE9R</t>
  </si>
  <si>
    <t>PF1AVSXV</t>
  </si>
  <si>
    <t>PF1AYEHL</t>
  </si>
  <si>
    <t>MCF-UG-2352</t>
  </si>
  <si>
    <t>MCF-UG-2370</t>
  </si>
  <si>
    <t>MCF-UG-2379</t>
  </si>
  <si>
    <t>MCF-UG-2393</t>
  </si>
  <si>
    <t>MCF-UG-2394</t>
  </si>
  <si>
    <t>MCF-UG-2413</t>
  </si>
  <si>
    <t>MCF-UG-2421</t>
  </si>
  <si>
    <t>MCF-UG-2423</t>
  </si>
  <si>
    <t>MCF-UG-2424</t>
  </si>
  <si>
    <t>MCF-UG-2437</t>
  </si>
  <si>
    <t>MCF-UG-2438</t>
  </si>
  <si>
    <t>MCF-UG-2791</t>
  </si>
  <si>
    <t>MCF-UG-2794</t>
  </si>
  <si>
    <t>MCF-UG-2796</t>
  </si>
  <si>
    <t>MCF-UG-2797</t>
  </si>
  <si>
    <t>MCF-UG-2800</t>
  </si>
  <si>
    <t>MCF-UG-2801</t>
  </si>
  <si>
    <t>MCF-UG-2802</t>
  </si>
  <si>
    <t>MCF-UG-2804</t>
  </si>
  <si>
    <t>MCF-UG-2806</t>
  </si>
  <si>
    <t>MCF-UG-2807</t>
  </si>
  <si>
    <t>MCF-UG-2808</t>
  </si>
  <si>
    <t>MCF-UG-2809</t>
  </si>
  <si>
    <t>MCF-UG-2810</t>
  </si>
  <si>
    <t>MCF-UG-2811</t>
  </si>
  <si>
    <t>MCF-UG-2812</t>
  </si>
  <si>
    <t>MCF-UG-2888</t>
  </si>
  <si>
    <t>MCF-UG-2985</t>
  </si>
  <si>
    <t>MCF-UG-2986</t>
  </si>
  <si>
    <t>MCF-UG-3023</t>
  </si>
  <si>
    <t>MCF-UG-3036</t>
  </si>
  <si>
    <t>MCF-UG-3044</t>
  </si>
  <si>
    <t>MCF-UG-3112</t>
  </si>
  <si>
    <t>AD1-UG-3183</t>
  </si>
  <si>
    <t>AD1-UG-3184</t>
  </si>
  <si>
    <t>MCF-UG-3192</t>
  </si>
  <si>
    <t>MCF-UG-3193</t>
  </si>
  <si>
    <t>MCF-UG-3194</t>
  </si>
  <si>
    <t>MCF-UG-3256</t>
  </si>
  <si>
    <t>Laser jet Enterprise MFP M528dn</t>
  </si>
  <si>
    <t>Laptop HP Probook 440 6G i5</t>
  </si>
  <si>
    <t>Perkins Generator 10KVA</t>
  </si>
  <si>
    <t>Money safe BS-880</t>
  </si>
  <si>
    <t>WD Water dispenser</t>
  </si>
  <si>
    <t>NLCVP2B0BB</t>
  </si>
  <si>
    <t>5CD037218D</t>
  </si>
  <si>
    <t>U988871F-G19H325237</t>
  </si>
  <si>
    <t>SC0044-15</t>
  </si>
  <si>
    <t>HW2011081081Y100452</t>
  </si>
  <si>
    <t>MCF-UG-3213</t>
  </si>
  <si>
    <t>MCF-UG-3220</t>
  </si>
  <si>
    <t>MCF-UG-3245</t>
  </si>
  <si>
    <t>MCF-UG-3264</t>
  </si>
  <si>
    <t>MCF-UG-3266</t>
  </si>
  <si>
    <t>Value to insure in 2022 in €</t>
  </si>
  <si>
    <t>Safe</t>
  </si>
  <si>
    <t>Digital Camera Sony Cybershot  DSC-W320</t>
  </si>
  <si>
    <t xml:space="preserve">Digital camera Sony DSC-W510 </t>
  </si>
  <si>
    <t>Server HP- Proliant ML1100G6 Compaq</t>
  </si>
  <si>
    <t>LCD Projector Epson E-S12</t>
  </si>
  <si>
    <t xml:space="preserve">HP PROBOOK 4540S </t>
  </si>
  <si>
    <t>HP Pro 3500MT</t>
  </si>
  <si>
    <t xml:space="preserve">HP Pro GI450 </t>
  </si>
  <si>
    <t>HP Pro Book 450G2</t>
  </si>
  <si>
    <t xml:space="preserve">Dell INSPIRON 15 -5000 Series </t>
  </si>
  <si>
    <t>LG Fridge; Dbl Dr;225Ltr; GN-B242SLCL</t>
  </si>
  <si>
    <t>LaserJet Printer P3015(CE528A)</t>
  </si>
  <si>
    <t>Projector Acer x 114</t>
  </si>
  <si>
    <t>Samsung Galaxy Tab 3 7.0 Lite White-8GB</t>
  </si>
  <si>
    <t>HP Scanjet 5590</t>
  </si>
  <si>
    <t>Panasonic PBX-KX-TES824 Pabx</t>
  </si>
  <si>
    <t>Safe-60 kgs</t>
  </si>
  <si>
    <t>Dell Laptop</t>
  </si>
  <si>
    <t>Samsung A7</t>
  </si>
  <si>
    <t>Safe 110 kgs</t>
  </si>
  <si>
    <t>Dell Laptop Computer</t>
  </si>
  <si>
    <t>Samsung Galaxy Phone J2</t>
  </si>
  <si>
    <t>Sumsung Galaxy Phone</t>
  </si>
  <si>
    <t>Dell Laptop i3 3558</t>
  </si>
  <si>
    <t>Samsung galaxy J2</t>
  </si>
  <si>
    <t>Samsung Galaxy Phone</t>
  </si>
  <si>
    <t>Solar Battery 200AH</t>
  </si>
  <si>
    <t>Solar Panel-120w</t>
  </si>
  <si>
    <t>Canon Camera IXUS 190</t>
  </si>
  <si>
    <t>Canon Camera IXUS 191</t>
  </si>
  <si>
    <t>Dayliff Solar Panel - 12v / 120W</t>
  </si>
  <si>
    <t>Samsung GalaxyJ4</t>
  </si>
  <si>
    <t>Epson LCD projector</t>
  </si>
  <si>
    <t>HP Printer-M426W</t>
  </si>
  <si>
    <t>Solar Battery ,12/volt 200AH</t>
  </si>
  <si>
    <t>Solar Batteries - 12V 200 Amps</t>
  </si>
  <si>
    <t>Solar Batteries UK Lithium Altram ak</t>
  </si>
  <si>
    <t>HP Laptop Probook 440G</t>
  </si>
  <si>
    <t>Lenovo Thinkpad E14</t>
  </si>
  <si>
    <t>Access Point UNIFI AP AC PRO</t>
  </si>
  <si>
    <t>Laptop i5, Lenovo Think Pad E14</t>
  </si>
  <si>
    <t>DELL LMK</t>
  </si>
  <si>
    <t>HP 528DN LASER JET PRINTER</t>
  </si>
  <si>
    <t>BG-UG-0053</t>
  </si>
  <si>
    <t>MAP-UG-1709</t>
  </si>
  <si>
    <t>MAP-UG-1872</t>
  </si>
  <si>
    <t>MAP-UG-1878</t>
  </si>
  <si>
    <t>AD1-UG-2037</t>
  </si>
  <si>
    <t>AD1-UG-2078</t>
  </si>
  <si>
    <t>AD1-UG-2108</t>
  </si>
  <si>
    <t>AD1-UG-2109</t>
  </si>
  <si>
    <t>AD1-UG-2110</t>
  </si>
  <si>
    <t>AD1-UG-2111</t>
  </si>
  <si>
    <t>AD1-UG-2115</t>
  </si>
  <si>
    <t>AD1-UG-2116</t>
  </si>
  <si>
    <t>AD1-UG-2117</t>
  </si>
  <si>
    <t>BG-UG-2163</t>
  </si>
  <si>
    <t>BG-UG-2164</t>
  </si>
  <si>
    <t>BG-UG-2165</t>
  </si>
  <si>
    <t>BG-UG-2166</t>
  </si>
  <si>
    <t>BG-UG-2168</t>
  </si>
  <si>
    <t>BG-UG-2169</t>
  </si>
  <si>
    <t>BG-UG-2174</t>
  </si>
  <si>
    <t>AD1-UG-2217</t>
  </si>
  <si>
    <t>AD1-UG-2218</t>
  </si>
  <si>
    <t>AD1-UG-2219</t>
  </si>
  <si>
    <t>AD1-UG-2220</t>
  </si>
  <si>
    <t>AD1-UG-2221</t>
  </si>
  <si>
    <t>BG-UG-2250</t>
  </si>
  <si>
    <t>BG-UG-2251</t>
  </si>
  <si>
    <t>AD1-UG-2257</t>
  </si>
  <si>
    <t>AD1-UG-2260</t>
  </si>
  <si>
    <t>AD1-UG-2276</t>
  </si>
  <si>
    <t>AD1-UG-2279</t>
  </si>
  <si>
    <t>AD1-UG-2281</t>
  </si>
  <si>
    <t>AD1-UG-2282</t>
  </si>
  <si>
    <t>AD1-UG-2306</t>
  </si>
  <si>
    <t>AD1-UG-2307</t>
  </si>
  <si>
    <t>AD1-UG-2308</t>
  </si>
  <si>
    <t>AD1-UG-2309</t>
  </si>
  <si>
    <t>AD1-UG-2310</t>
  </si>
  <si>
    <t>AD1-UG-2312</t>
  </si>
  <si>
    <t>AD1-UG-2314</t>
  </si>
  <si>
    <t>AD1-UG-2315</t>
  </si>
  <si>
    <t>AD1-UG-2316</t>
  </si>
  <si>
    <t>AD1-UG-2319</t>
  </si>
  <si>
    <t>AD1-UG-2320</t>
  </si>
  <si>
    <t>AD1-UG-2328</t>
  </si>
  <si>
    <t>IA-UG-2338</t>
  </si>
  <si>
    <t>AD1-UG-2426</t>
  </si>
  <si>
    <t>AD1-UG-2427</t>
  </si>
  <si>
    <t>AD1-UG-2428</t>
  </si>
  <si>
    <t>AD1-UG-2439</t>
  </si>
  <si>
    <t>AD1-UG-2440</t>
  </si>
  <si>
    <t>IA-UG-2349</t>
  </si>
  <si>
    <t>IA-UG-2339</t>
  </si>
  <si>
    <t>IA-UG-2340</t>
  </si>
  <si>
    <t>AD1-UG-2680</t>
  </si>
  <si>
    <t>IA-UG-2344</t>
  </si>
  <si>
    <t>IA-UG-2345</t>
  </si>
  <si>
    <t>IA-UG-2348</t>
  </si>
  <si>
    <t>BG-UG-2637</t>
  </si>
  <si>
    <t>BG-UG-2638</t>
  </si>
  <si>
    <t>BG-UG-2639</t>
  </si>
  <si>
    <t>AD1-UG-2659</t>
  </si>
  <si>
    <t>AD1-UG-2661</t>
  </si>
  <si>
    <t>AD1-UG-2662</t>
  </si>
  <si>
    <t>AD1-UG-2663</t>
  </si>
  <si>
    <t>BG-UG-2666</t>
  </si>
  <si>
    <t>BG-UG-2667</t>
  </si>
  <si>
    <t>AD1-UG-2678</t>
  </si>
  <si>
    <t>IA-UG-2351</t>
  </si>
  <si>
    <t>IA-UG-2347</t>
  </si>
  <si>
    <t>AD1-UG-2695</t>
  </si>
  <si>
    <t>AD1-UG-2702</t>
  </si>
  <si>
    <t>AD1-UG-2703</t>
  </si>
  <si>
    <t>AD1-UG-2705</t>
  </si>
  <si>
    <t>AD1-UG-2731</t>
  </si>
  <si>
    <t>AD1-UG-2732</t>
  </si>
  <si>
    <t>AD1-UG-2733</t>
  </si>
  <si>
    <t>AD1-UG-2734</t>
  </si>
  <si>
    <t>AD1-UG-2744</t>
  </si>
  <si>
    <t>AD1-UG-2746</t>
  </si>
  <si>
    <t>AD1-UG-2747</t>
  </si>
  <si>
    <t>BG-UG-2750</t>
  </si>
  <si>
    <t>BG-UG-2751</t>
  </si>
  <si>
    <t>BG-UG-2752</t>
  </si>
  <si>
    <t>BG-UG-2753</t>
  </si>
  <si>
    <t>AD1-UG-2754</t>
  </si>
  <si>
    <t>AD1-UG-2761</t>
  </si>
  <si>
    <t>AD1-UG-2765</t>
  </si>
  <si>
    <t>AD1-UG-2767</t>
  </si>
  <si>
    <t>AD1-UG-2833</t>
  </si>
  <si>
    <t>AD1-UG-2834</t>
  </si>
  <si>
    <t>AD1-UG-2835</t>
  </si>
  <si>
    <t>AD1-UG-2836</t>
  </si>
  <si>
    <t>AD1-UG-2837</t>
  </si>
  <si>
    <t>AD1-UG-2839</t>
  </si>
  <si>
    <t>AD1-UG-2840</t>
  </si>
  <si>
    <t>AD1-UG-2841</t>
  </si>
  <si>
    <t>AD1-UG-2842</t>
  </si>
  <si>
    <t>IA-UG-2341</t>
  </si>
  <si>
    <t>IA-UG-2343</t>
  </si>
  <si>
    <t>IA-UG-2346</t>
  </si>
  <si>
    <t>IA-UG-2350</t>
  </si>
  <si>
    <t>AD1-UG-2876</t>
  </si>
  <si>
    <t>AD1-UG-2878</t>
  </si>
  <si>
    <t>IA-UG-2908</t>
  </si>
  <si>
    <t>IA-UG-2909</t>
  </si>
  <si>
    <t>IA-UG-2910</t>
  </si>
  <si>
    <t>IA-UG-2911</t>
  </si>
  <si>
    <t>IA-UG-2912</t>
  </si>
  <si>
    <t>IA-UG-2913</t>
  </si>
  <si>
    <t>AD1-UG-2914</t>
  </si>
  <si>
    <t>AD1-UG-2915</t>
  </si>
  <si>
    <t>AD1-UG-2916</t>
  </si>
  <si>
    <t>AD1-UG-2917</t>
  </si>
  <si>
    <t>AD1-UG-2918</t>
  </si>
  <si>
    <t>AD1-UG-2919</t>
  </si>
  <si>
    <t>IA-UG-2923</t>
  </si>
  <si>
    <t>IA-UG-2924</t>
  </si>
  <si>
    <t>IA-UG-2927</t>
  </si>
  <si>
    <t>IA-UG-2929</t>
  </si>
  <si>
    <t>IA-UG-2930</t>
  </si>
  <si>
    <t>IA-UG-2933</t>
  </si>
  <si>
    <t>IA-UG-2934</t>
  </si>
  <si>
    <t>MAPS-UG-2996</t>
  </si>
  <si>
    <t>MAPS-UG-2997</t>
  </si>
  <si>
    <t>MAPS-UG-2998</t>
  </si>
  <si>
    <t>MAPS-UG-2999</t>
  </si>
  <si>
    <t>MAPS-UG-3000</t>
  </si>
  <si>
    <t>MAPS-UG-3001</t>
  </si>
  <si>
    <t>MAPS-UG-3002</t>
  </si>
  <si>
    <t>AD1-UG-3003</t>
  </si>
  <si>
    <t>MAPS-UG-3004</t>
  </si>
  <si>
    <t>MAPS-UG-3005</t>
  </si>
  <si>
    <t>MAPS-UG-3006</t>
  </si>
  <si>
    <t>MAPS-UG-3007</t>
  </si>
  <si>
    <t>MAPS-UG-3008</t>
  </si>
  <si>
    <t>MAPS-UG-3009</t>
  </si>
  <si>
    <t>MAPS-UG-3010</t>
  </si>
  <si>
    <t>MAPS-UG-3011</t>
  </si>
  <si>
    <t>MAPS-UG-3012</t>
  </si>
  <si>
    <t>MAPS-UG-3013</t>
  </si>
  <si>
    <t>MAPS-UG-3014</t>
  </si>
  <si>
    <t>AI-UG-3071</t>
  </si>
  <si>
    <t>AI-UG-3072</t>
  </si>
  <si>
    <t>AI-UG-3073</t>
  </si>
  <si>
    <t>ERF-UG-3091</t>
  </si>
  <si>
    <t>CW-UG-3103</t>
  </si>
  <si>
    <t>CW-UG-3104</t>
  </si>
  <si>
    <t>AD1-UG-3175</t>
  </si>
  <si>
    <t>AD1-UG-3176</t>
  </si>
  <si>
    <t>AD1-UG-3177</t>
  </si>
  <si>
    <t>AD1-UG-3178</t>
  </si>
  <si>
    <t>AD1-UG-3179</t>
  </si>
  <si>
    <t>AD1-UG-3180</t>
  </si>
  <si>
    <t>AD1-UG-3181</t>
  </si>
  <si>
    <t>AD1-UG-3182</t>
  </si>
  <si>
    <t>AD1-UG-3185</t>
  </si>
  <si>
    <t>AD1-UG-3206</t>
  </si>
  <si>
    <t>AD1-UG-3207</t>
  </si>
  <si>
    <t>AD1-UG-3208</t>
  </si>
  <si>
    <t>AD1-UG-3210</t>
  </si>
  <si>
    <t>AD1-UG-3211</t>
  </si>
  <si>
    <t>AD1-UG-3214</t>
  </si>
  <si>
    <t>AD1-UG-3215</t>
  </si>
  <si>
    <t>AD1-UG-3252</t>
  </si>
  <si>
    <t>AD1-UG-3263</t>
  </si>
  <si>
    <t>AD1-UG-3265</t>
  </si>
  <si>
    <t xml:space="preserve">Kampala </t>
  </si>
  <si>
    <t>Current Depreciated Value in €  (Value depreciated 2021)</t>
  </si>
  <si>
    <t>Current Depreciated Value in €  (Value depreciated 2022)</t>
  </si>
  <si>
    <t>Value to insure in 2022 in UGX</t>
  </si>
  <si>
    <t>5CD02863N2</t>
  </si>
  <si>
    <t>5CD02863N3</t>
  </si>
  <si>
    <t>5CD02863N4</t>
  </si>
  <si>
    <t>5CD02863N5</t>
  </si>
  <si>
    <t>5CD02863N8</t>
  </si>
  <si>
    <t>5CD0286NF</t>
  </si>
  <si>
    <t>5CD02863NG</t>
  </si>
  <si>
    <t>5CD02863NJ</t>
  </si>
  <si>
    <t>5CD02863NL</t>
  </si>
  <si>
    <t>MCF-UG-3131</t>
  </si>
  <si>
    <t>MCF-UG-3132</t>
  </si>
  <si>
    <t>MCF-UG-3133</t>
  </si>
  <si>
    <t>MCF-UG-3134</t>
  </si>
  <si>
    <t>MCF-UG-3135</t>
  </si>
  <si>
    <t>MCF-UG-3137</t>
  </si>
  <si>
    <t>MCF-UG-3138</t>
  </si>
  <si>
    <t>MCF-UG-3139</t>
  </si>
  <si>
    <t>MCF-UG-3140</t>
  </si>
  <si>
    <t>Remark</t>
  </si>
  <si>
    <t>Grand Total Assets (to be insured 2022- 2024)</t>
  </si>
  <si>
    <t>Amount to Insure (2022 -2024) UGX</t>
  </si>
  <si>
    <t>Current Depreciated Value in €(2021)</t>
  </si>
  <si>
    <t>Sum to be insured 2022 Value in €</t>
  </si>
  <si>
    <t>Water dispenser for Hoima, Moroto</t>
  </si>
  <si>
    <t>Grand Total MCF Assets(UGX)</t>
  </si>
  <si>
    <t>Total</t>
  </si>
  <si>
    <t xml:space="preserve">Kaabong will be closed but possibility of opening another location </t>
  </si>
  <si>
    <r>
      <rPr>
        <b/>
        <sz val="11"/>
        <color theme="1"/>
        <rFont val="Arial"/>
        <family val="2"/>
      </rPr>
      <t>N.B:</t>
    </r>
    <r>
      <rPr>
        <sz val="11"/>
        <color theme="1"/>
        <rFont val="Arial"/>
        <family val="2"/>
      </rPr>
      <t xml:space="preserve"> Abim will be closed but assets will be transferred to another location</t>
    </r>
  </si>
  <si>
    <t>SUMMARY: All Risks</t>
  </si>
  <si>
    <t>GOAL Uganda</t>
  </si>
  <si>
    <t>s/n</t>
  </si>
  <si>
    <t>Donor Code</t>
  </si>
  <si>
    <t>Date of Acquisition of asset ( dd/mm/yy)</t>
  </si>
  <si>
    <t>Item : make and model (in full)</t>
  </si>
  <si>
    <t>Category</t>
  </si>
  <si>
    <t>Registration No (Vehicles) or Serial No. (other items)</t>
  </si>
  <si>
    <t>Chassis No. (Vehicles)
Other No's (phones etc)</t>
  </si>
  <si>
    <t>Year of Manufacture of item</t>
  </si>
  <si>
    <t>Condition of Item</t>
  </si>
  <si>
    <t>Estimate  value to insure 2022@10% depreciation UGX</t>
  </si>
  <si>
    <t>Current value estimate in Euros</t>
  </si>
  <si>
    <t>Asset Number</t>
  </si>
  <si>
    <t>Location</t>
  </si>
  <si>
    <t>Type of policy to be taken</t>
  </si>
  <si>
    <t>DT</t>
  </si>
  <si>
    <t>Toyota Land Cruiser HZJ79R, pick up, 3seater</t>
  </si>
  <si>
    <t>VEH</t>
  </si>
  <si>
    <t>UAN 121F</t>
  </si>
  <si>
    <t>JTELB71J50-7085573</t>
  </si>
  <si>
    <t>Fair</t>
  </si>
  <si>
    <t>DT-UG-1574</t>
  </si>
  <si>
    <t>Agago</t>
  </si>
  <si>
    <t>Comprehensive</t>
  </si>
  <si>
    <t>AD</t>
  </si>
  <si>
    <t>2013</t>
  </si>
  <si>
    <t>Toyota Land Cruiser HZJ76R-RK2RS 10 seater</t>
  </si>
  <si>
    <t>UAV 780E</t>
  </si>
  <si>
    <t>1HZ0751432/JTEEB71J807020886</t>
  </si>
  <si>
    <t>Good</t>
  </si>
  <si>
    <t>AD-UG-2185</t>
  </si>
  <si>
    <t>2014</t>
  </si>
  <si>
    <t>UAW 245Z</t>
  </si>
  <si>
    <t>1HZ0801027/JTEEB71J107026366</t>
  </si>
  <si>
    <t>BG-UG-2274</t>
  </si>
  <si>
    <t>UAX 457J</t>
  </si>
  <si>
    <t>1HZ0806786/JTEEB71J207026831</t>
  </si>
  <si>
    <t>AD-UG-2325</t>
  </si>
  <si>
    <t>UAX 709H</t>
  </si>
  <si>
    <t>1HZ0807560/JTEEB71J207026893</t>
  </si>
  <si>
    <t>AD-UG-2326</t>
  </si>
  <si>
    <t>2016</t>
  </si>
  <si>
    <t>UAY 011L</t>
  </si>
  <si>
    <t>1HZ0833847/JTEEB71J707030258</t>
  </si>
  <si>
    <t>MCF-UG-2580</t>
  </si>
  <si>
    <t>UAY 793M</t>
  </si>
  <si>
    <t>1HZ0832809/JTEEB71J807030124</t>
  </si>
  <si>
    <t>MCF-UG-2588</t>
  </si>
  <si>
    <t>RAV4 SXA11 5 Seaters</t>
  </si>
  <si>
    <t>UAY 668J</t>
  </si>
  <si>
    <t>3S6783655/SXA110189822</t>
  </si>
  <si>
    <t>AD-UG-2579</t>
  </si>
  <si>
    <t>CW</t>
  </si>
  <si>
    <t>2017</t>
  </si>
  <si>
    <t>Toyota Land Cruiser Pick Up</t>
  </si>
  <si>
    <t>UAX 711M</t>
  </si>
  <si>
    <t>IHZ0809050JTEBB71J6043</t>
  </si>
  <si>
    <t>CW-UG-2861</t>
  </si>
  <si>
    <t>Toyota Hilux Pickup</t>
  </si>
  <si>
    <t>UAZ 836G</t>
  </si>
  <si>
    <t>AHTFS8CD701400362</t>
  </si>
  <si>
    <t>Premio ZZT240 5 Seater</t>
  </si>
  <si>
    <t>UAY 010K</t>
  </si>
  <si>
    <t>1ZZ1161458/ZZT2400045525</t>
  </si>
  <si>
    <t>AD-UG-2578</t>
  </si>
  <si>
    <t>MP</t>
  </si>
  <si>
    <t>UAY 279Q</t>
  </si>
  <si>
    <t>1HZ0841674/JTEEB71J907031251</t>
  </si>
  <si>
    <t>CW-UG-266</t>
  </si>
  <si>
    <t>US</t>
  </si>
  <si>
    <t>2019</t>
  </si>
  <si>
    <t>UBG 806L</t>
  </si>
  <si>
    <t>1HZ0925250/JTEEB71J10F004003</t>
  </si>
  <si>
    <t>US-UG-001/3094</t>
  </si>
  <si>
    <t>UAY 514R</t>
  </si>
  <si>
    <t>1HZ0840982/JTEEB71J107031132</t>
  </si>
  <si>
    <t>MP-UG-2665</t>
  </si>
  <si>
    <t>YAW</t>
  </si>
  <si>
    <t>2020</t>
  </si>
  <si>
    <t>Toyota Land Cruiser - 10 seater</t>
  </si>
  <si>
    <t>UBJ 984D</t>
  </si>
  <si>
    <t>JTEEB71J90F009186</t>
  </si>
  <si>
    <t>MCF-UG-3172</t>
  </si>
  <si>
    <t>UBJ 983D</t>
  </si>
  <si>
    <t>JTEEB71J80F009232</t>
  </si>
  <si>
    <t>MCF-UG-3173</t>
  </si>
  <si>
    <t>Hoima</t>
  </si>
  <si>
    <t>UBJ 980D</t>
  </si>
  <si>
    <t>JTEEB71J90F009448</t>
  </si>
  <si>
    <t>MCF-UG-3174</t>
  </si>
  <si>
    <t>Moroto</t>
  </si>
  <si>
    <t>SUB TOTAL</t>
  </si>
  <si>
    <t>2012</t>
  </si>
  <si>
    <t>Motorbike Yamaha YBR 125</t>
  </si>
  <si>
    <t>Bike</t>
  </si>
  <si>
    <t xml:space="preserve"> UDV 219Y </t>
  </si>
  <si>
    <t>LBPKE1359B0006135</t>
  </si>
  <si>
    <t>MP-UG-1913</t>
  </si>
  <si>
    <t>Motorbike Yamaha YBR125</t>
  </si>
  <si>
    <t>UDX 817A</t>
  </si>
  <si>
    <t>LBPKE1354B0005353</t>
  </si>
  <si>
    <t>MP-UG-1958</t>
  </si>
  <si>
    <t>EC</t>
  </si>
  <si>
    <t>2008</t>
  </si>
  <si>
    <t>Motorbike Yamaha DT-125</t>
  </si>
  <si>
    <t>UDJ 527L</t>
  </si>
  <si>
    <t>DE02X-046550</t>
  </si>
  <si>
    <t>EC-UG-1375</t>
  </si>
  <si>
    <t xml:space="preserve"> UDV 209Y </t>
  </si>
  <si>
    <t>LBPKE1357B0006134</t>
  </si>
  <si>
    <t>MP-UG-1906</t>
  </si>
  <si>
    <t>Fire and theft</t>
  </si>
  <si>
    <t xml:space="preserve"> UDX 811A </t>
  </si>
  <si>
    <t>LBPKE1352B0005392</t>
  </si>
  <si>
    <t>MP-UG-1952</t>
  </si>
  <si>
    <t xml:space="preserve"> UDX 813A </t>
  </si>
  <si>
    <t>LBPKE1359B0005373</t>
  </si>
  <si>
    <t>MP-UG-1950</t>
  </si>
  <si>
    <t xml:space="preserve"> UDX 815A </t>
  </si>
  <si>
    <t>LBPKE1351B0005416</t>
  </si>
  <si>
    <t>MP-UG-1957</t>
  </si>
  <si>
    <t xml:space="preserve"> UDX 809A </t>
  </si>
  <si>
    <t>LBPKE135XB0005415</t>
  </si>
  <si>
    <t>MP-UG-1953</t>
  </si>
  <si>
    <t xml:space="preserve"> UDX 807A </t>
  </si>
  <si>
    <t>LBPKE1355B0005418</t>
  </si>
  <si>
    <t>MP-UG-1954</t>
  </si>
  <si>
    <t xml:space="preserve"> UDX 805A </t>
  </si>
  <si>
    <t>LBPKE1357B0005369</t>
  </si>
  <si>
    <t>MP-UG-1955</t>
  </si>
  <si>
    <t>kaabong</t>
  </si>
  <si>
    <t xml:space="preserve"> UDX 786L </t>
  </si>
  <si>
    <t>LBPKE1352B0005408</t>
  </si>
  <si>
    <t>MP-UG-1987</t>
  </si>
  <si>
    <t xml:space="preserve"> UDV 229Y </t>
  </si>
  <si>
    <t>LBPKE135XB0006466</t>
  </si>
  <si>
    <t>MP-UG-1918</t>
  </si>
  <si>
    <t xml:space="preserve"> UDV 203 Y </t>
  </si>
  <si>
    <t>LBPKE1350B0006136</t>
  </si>
  <si>
    <t>MP-UG-1907</t>
  </si>
  <si>
    <t>Motorbike Yamaha YBR125G</t>
  </si>
  <si>
    <t>UDX 074P</t>
  </si>
  <si>
    <t>LBPKE1353B0005367</t>
  </si>
  <si>
    <t>MP-UG-1981</t>
  </si>
  <si>
    <t>2015</t>
  </si>
  <si>
    <t>Motobike Yamaha XTZ 125</t>
  </si>
  <si>
    <t>UEG 310G</t>
  </si>
  <si>
    <t>LBPKE179000003278</t>
  </si>
  <si>
    <t>CW-UG-2271</t>
  </si>
  <si>
    <t>UEG 615F</t>
  </si>
  <si>
    <t>LBPKE179000003258</t>
  </si>
  <si>
    <t>CW-UG-2273</t>
  </si>
  <si>
    <t>Honda XL 125L</t>
  </si>
  <si>
    <t>UDX 563Z</t>
  </si>
  <si>
    <t>LTMJD2195C5202555</t>
  </si>
  <si>
    <t>BG-UG-2237</t>
  </si>
  <si>
    <t>UDX 568Z</t>
  </si>
  <si>
    <t>LTMJD2196C5202841</t>
  </si>
  <si>
    <t>BG-UG-2244</t>
  </si>
  <si>
    <t>UDX 562Z</t>
  </si>
  <si>
    <t>LTMJD2190C5202768</t>
  </si>
  <si>
    <t>BG-UG-2239</t>
  </si>
  <si>
    <t>UDX 564Z</t>
  </si>
  <si>
    <t>LTMJD2197C5202993</t>
  </si>
  <si>
    <t>BG-UG-2238</t>
  </si>
  <si>
    <t xml:space="preserve">UFA 592R </t>
  </si>
  <si>
    <t>LTMJD2199F5324808</t>
  </si>
  <si>
    <t>US-UG-3093</t>
  </si>
  <si>
    <t>UFA 593R</t>
  </si>
  <si>
    <t>LTMJD2192F5324729</t>
  </si>
  <si>
    <t>US-UG-3094</t>
  </si>
  <si>
    <t>UFA 594R</t>
  </si>
  <si>
    <t>LTMJD2198F5324668</t>
  </si>
  <si>
    <t>US-UG-3095</t>
  </si>
  <si>
    <t>UFA 595R</t>
  </si>
  <si>
    <t>LTMJD219XF5324624</t>
  </si>
  <si>
    <t>US-UG-3096</t>
  </si>
  <si>
    <t>UFA 596R</t>
  </si>
  <si>
    <t>LTMJD2196F5324801</t>
  </si>
  <si>
    <t>US-UG-3097</t>
  </si>
  <si>
    <t>UFA 597R</t>
  </si>
  <si>
    <t>LTMJD2197F5324791</t>
  </si>
  <si>
    <t>US-UG-3098</t>
  </si>
  <si>
    <t>UEJ 061X</t>
  </si>
  <si>
    <t>LBPKE179000018485</t>
  </si>
  <si>
    <t>MCF-UG-2432</t>
  </si>
  <si>
    <t>UEJ 014X</t>
  </si>
  <si>
    <t xml:space="preserve"> LBPKE179000018360</t>
  </si>
  <si>
    <t>MCF-UG-2429</t>
  </si>
  <si>
    <t>UEJ 121 X</t>
  </si>
  <si>
    <t>LBPKE179000018586</t>
  </si>
  <si>
    <t>MCF-UG-2430</t>
  </si>
  <si>
    <t>UEJ 988W</t>
  </si>
  <si>
    <t>LBPKE179000018364</t>
  </si>
  <si>
    <t>MCF-UG-2436</t>
  </si>
  <si>
    <t>UEJ 066X</t>
  </si>
  <si>
    <t>LBPKE179000018598</t>
  </si>
  <si>
    <t>MCF-UG-3434</t>
  </si>
  <si>
    <t>UEJ 185X</t>
  </si>
  <si>
    <t>LBPKE179000018599</t>
  </si>
  <si>
    <t>MCF-UG-3435</t>
  </si>
  <si>
    <t>UEJ 027 X</t>
  </si>
  <si>
    <t>LBPKE179000018494</t>
  </si>
  <si>
    <t>MCF-UG-2431</t>
  </si>
  <si>
    <t>UEJ 085X</t>
  </si>
  <si>
    <t>LBPKE179000018588</t>
  </si>
  <si>
    <t>MCF-UG-2433</t>
  </si>
  <si>
    <t>2011</t>
  </si>
  <si>
    <t>UDS 127X</t>
  </si>
  <si>
    <t>DE02X-065035</t>
  </si>
  <si>
    <t>MP-UG-1821</t>
  </si>
  <si>
    <t>2021</t>
  </si>
  <si>
    <t>UFH 915N</t>
  </si>
  <si>
    <t>LTMJD2194F5334047</t>
  </si>
  <si>
    <t>MCF-UG-3268</t>
  </si>
  <si>
    <t>UFH 913N</t>
  </si>
  <si>
    <t>LTMJD2190F5334031</t>
  </si>
  <si>
    <t>MCF-UG-3269</t>
  </si>
  <si>
    <t>UFH 912N</t>
  </si>
  <si>
    <t>LTMJD2191F5334104</t>
  </si>
  <si>
    <t>MCF-UG-3270</t>
  </si>
  <si>
    <t>UFH 911N</t>
  </si>
  <si>
    <t>LTMJD219XF5334036</t>
  </si>
  <si>
    <t>MCF-UG-3271</t>
  </si>
  <si>
    <t>UFH 910N</t>
  </si>
  <si>
    <t>LTMJD2190F5334045</t>
  </si>
  <si>
    <t>MCF-UG-3272</t>
  </si>
  <si>
    <t>UFH 908N</t>
  </si>
  <si>
    <t>LTMJD2197F5334107</t>
  </si>
  <si>
    <t>MCF-UG-3273</t>
  </si>
  <si>
    <t>UFH 904N</t>
  </si>
  <si>
    <t>LTMJD219275334094</t>
  </si>
  <si>
    <t>MCF-UG-3274</t>
  </si>
  <si>
    <t>UFH 903N</t>
  </si>
  <si>
    <t>LTMJD2198F5334102</t>
  </si>
  <si>
    <t>MCF-UG-3275</t>
  </si>
  <si>
    <t>UFH 899N</t>
  </si>
  <si>
    <t>LTMJD2194F5334081</t>
  </si>
  <si>
    <t>MCF-UG-3276</t>
  </si>
  <si>
    <t>UFH 892N</t>
  </si>
  <si>
    <t>LTMJD2199F5334061</t>
  </si>
  <si>
    <t>MCF-UG-3277</t>
  </si>
  <si>
    <t>UFH 891N</t>
  </si>
  <si>
    <t>LTMJD2197F5334026</t>
  </si>
  <si>
    <t>MCF-UG-3278</t>
  </si>
  <si>
    <t>UFH 890N</t>
  </si>
  <si>
    <t>LTMJD2199F5334111</t>
  </si>
  <si>
    <t>MCF-UG-3279</t>
  </si>
  <si>
    <t>ADP</t>
  </si>
  <si>
    <t>UFF 603F</t>
  </si>
  <si>
    <t>LBPKE179000034330</t>
  </si>
  <si>
    <t>2018</t>
  </si>
  <si>
    <t>UEU 882H</t>
  </si>
  <si>
    <t>LBPKE135XJ0061479</t>
  </si>
  <si>
    <t>CW-UG-2880</t>
  </si>
  <si>
    <t>UEU 879H</t>
  </si>
  <si>
    <t>LBPKE1353J0061551</t>
  </si>
  <si>
    <t>CW-UG-2881</t>
  </si>
  <si>
    <t>UEU 926H</t>
  </si>
  <si>
    <t>LBPKE135XJ0061532</t>
  </si>
  <si>
    <t>CW-UG-2882</t>
  </si>
  <si>
    <t>UEU 881H</t>
  </si>
  <si>
    <t>LBPKE1351J0061533</t>
  </si>
  <si>
    <t>CW-UG-2883</t>
  </si>
  <si>
    <t>NEW BIKE 1</t>
  </si>
  <si>
    <t>NEW BIKE 2</t>
  </si>
  <si>
    <t>NEW BIKE 3</t>
  </si>
  <si>
    <t>NEW BIKE 4</t>
  </si>
  <si>
    <t>Sub Total</t>
  </si>
  <si>
    <t>Grand Total</t>
  </si>
  <si>
    <t>N.B: There will be no assets in Kaabong and Abim but those assets shall still be in GOAL offices distributed.</t>
  </si>
  <si>
    <t>Location:Kasese/Hoima</t>
  </si>
  <si>
    <t>Vehicles and bikes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</si>
</sst>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mm/yyyy"/>
    <numFmt numFmtId="168" formatCode="0;[Red]0"/>
    <numFmt numFmtId="169" formatCode="[$-409]mmm/yy;@"/>
    <numFmt numFmtId="170" formatCode="#,##0.00000;[Red]\(#,##0.00000\)"/>
    <numFmt numFmtId="171" formatCode="&quot;USh&quot;#,##0"/>
    <numFmt numFmtId="172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Segoe UI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42">
    <xf numFmtId="0" fontId="0" fillId="0" borderId="0" xfId="0"/>
    <xf numFmtId="0" fontId="0" fillId="0" borderId="0" xfId="0" applyBorder="1"/>
    <xf numFmtId="0" fontId="0" fillId="0" borderId="2" xfId="0" applyBorder="1"/>
    <xf numFmtId="0" fontId="3" fillId="2" borderId="0" xfId="0" applyFont="1" applyFill="1" applyBorder="1"/>
    <xf numFmtId="0" fontId="2" fillId="0" borderId="0" xfId="0" applyFont="1"/>
    <xf numFmtId="0" fontId="6" fillId="0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3" fontId="6" fillId="0" borderId="2" xfId="1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left"/>
    </xf>
    <xf numFmtId="0" fontId="6" fillId="0" borderId="2" xfId="0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left"/>
    </xf>
    <xf numFmtId="165" fontId="2" fillId="5" borderId="2" xfId="0" applyNumberFormat="1" applyFont="1" applyFill="1" applyBorder="1" applyAlignment="1"/>
    <xf numFmtId="0" fontId="2" fillId="4" borderId="2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top" wrapText="1"/>
    </xf>
    <xf numFmtId="3" fontId="7" fillId="6" borderId="2" xfId="0" applyNumberFormat="1" applyFont="1" applyFill="1" applyBorder="1" applyAlignment="1">
      <alignment vertical="top" wrapText="1"/>
    </xf>
    <xf numFmtId="3" fontId="7" fillId="3" borderId="2" xfId="2" applyNumberFormat="1" applyFont="1" applyFill="1" applyBorder="1" applyAlignment="1">
      <alignment horizontal="left" vertical="center" wrapText="1"/>
    </xf>
    <xf numFmtId="167" fontId="7" fillId="6" borderId="2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6" fillId="2" borderId="0" xfId="0" applyFont="1" applyFill="1" applyBorder="1" applyAlignment="1">
      <alignment horizontal="left"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3" fontId="6" fillId="2" borderId="8" xfId="0" applyNumberFormat="1" applyFont="1" applyFill="1" applyBorder="1" applyAlignment="1">
      <alignment vertical="top"/>
    </xf>
    <xf numFmtId="3" fontId="6" fillId="2" borderId="5" xfId="1" applyNumberFormat="1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/>
    <xf numFmtId="0" fontId="3" fillId="2" borderId="0" xfId="0" applyFont="1" applyFill="1" applyBorder="1" applyAlignment="1"/>
    <xf numFmtId="0" fontId="6" fillId="2" borderId="7" xfId="0" applyFont="1" applyFill="1" applyBorder="1" applyAlignment="1">
      <alignment horizontal="left"/>
    </xf>
    <xf numFmtId="3" fontId="6" fillId="2" borderId="4" xfId="0" applyNumberFormat="1" applyFont="1" applyFill="1" applyBorder="1" applyAlignment="1"/>
    <xf numFmtId="3" fontId="6" fillId="2" borderId="9" xfId="1" applyNumberFormat="1" applyFont="1" applyFill="1" applyBorder="1" applyAlignment="1"/>
    <xf numFmtId="166" fontId="6" fillId="2" borderId="9" xfId="0" applyNumberFormat="1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167" fontId="6" fillId="2" borderId="0" xfId="0" applyNumberFormat="1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6" fillId="0" borderId="10" xfId="0" applyFont="1" applyFill="1" applyBorder="1" applyAlignment="1">
      <alignment horizontal="left" wrapText="1"/>
    </xf>
    <xf numFmtId="168" fontId="6" fillId="0" borderId="2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0" borderId="2" xfId="1" applyNumberFormat="1" applyFont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left" wrapText="1"/>
    </xf>
    <xf numFmtId="49" fontId="5" fillId="7" borderId="2" xfId="0" applyNumberFormat="1" applyFont="1" applyFill="1" applyBorder="1" applyAlignment="1">
      <alignment horizontal="center"/>
    </xf>
    <xf numFmtId="49" fontId="4" fillId="7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wrapText="1"/>
    </xf>
    <xf numFmtId="17" fontId="6" fillId="2" borderId="2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165" fontId="2" fillId="5" borderId="0" xfId="0" applyNumberFormat="1" applyFont="1" applyFill="1" applyBorder="1" applyAlignment="1"/>
    <xf numFmtId="0" fontId="0" fillId="0" borderId="0" xfId="0" applyFill="1"/>
    <xf numFmtId="3" fontId="7" fillId="9" borderId="2" xfId="0" applyNumberFormat="1" applyFont="1" applyFill="1" applyBorder="1" applyAlignment="1">
      <alignment vertical="top" wrapText="1"/>
    </xf>
    <xf numFmtId="3" fontId="7" fillId="10" borderId="2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/>
    <xf numFmtId="0" fontId="6" fillId="0" borderId="2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left"/>
    </xf>
    <xf numFmtId="3" fontId="6" fillId="11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3" fontId="6" fillId="2" borderId="9" xfId="1" applyNumberFormat="1" applyFont="1" applyFill="1" applyBorder="1" applyAlignment="1">
      <alignment horizontal="right"/>
    </xf>
    <xf numFmtId="3" fontId="6" fillId="2" borderId="5" xfId="1" applyNumberFormat="1" applyFont="1" applyFill="1" applyBorder="1" applyAlignment="1">
      <alignment horizontal="right" vertical="top"/>
    </xf>
    <xf numFmtId="3" fontId="6" fillId="2" borderId="0" xfId="1" applyNumberFormat="1" applyFont="1" applyFill="1" applyBorder="1" applyAlignment="1">
      <alignment horizontal="right" vertical="top"/>
    </xf>
    <xf numFmtId="3" fontId="7" fillId="6" borderId="2" xfId="1" applyNumberFormat="1" applyFont="1" applyFill="1" applyBorder="1" applyAlignment="1">
      <alignment horizontal="right" vertical="top" wrapText="1"/>
    </xf>
    <xf numFmtId="167" fontId="5" fillId="7" borderId="11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/>
    </xf>
    <xf numFmtId="49" fontId="5" fillId="7" borderId="2" xfId="0" applyNumberFormat="1" applyFont="1" applyFill="1" applyBorder="1" applyAlignment="1">
      <alignment horizontal="right"/>
    </xf>
    <xf numFmtId="49" fontId="4" fillId="7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7" borderId="2" xfId="0" applyFont="1" applyFill="1" applyBorder="1" applyAlignment="1">
      <alignment horizontal="right"/>
    </xf>
    <xf numFmtId="1" fontId="5" fillId="7" borderId="2" xfId="0" applyNumberFormat="1" applyFont="1" applyFill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right"/>
    </xf>
    <xf numFmtId="167" fontId="5" fillId="7" borderId="11" xfId="0" applyNumberFormat="1" applyFont="1" applyFill="1" applyBorder="1" applyAlignment="1">
      <alignment horizontal="left" vertical="top" wrapText="1"/>
    </xf>
    <xf numFmtId="3" fontId="6" fillId="0" borderId="2" xfId="1" applyNumberFormat="1" applyFont="1" applyFill="1" applyBorder="1" applyAlignment="1">
      <alignment horizontal="left"/>
    </xf>
    <xf numFmtId="49" fontId="5" fillId="7" borderId="2" xfId="0" applyNumberFormat="1" applyFont="1" applyFill="1" applyBorder="1" applyAlignment="1">
      <alignment horizontal="left"/>
    </xf>
    <xf numFmtId="49" fontId="4" fillId="7" borderId="2" xfId="0" applyNumberFormat="1" applyFont="1" applyFill="1" applyBorder="1" applyAlignment="1">
      <alignment horizontal="left"/>
    </xf>
    <xf numFmtId="1" fontId="6" fillId="0" borderId="2" xfId="1" applyNumberFormat="1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1" fontId="5" fillId="7" borderId="2" xfId="0" applyNumberFormat="1" applyFont="1" applyFill="1" applyBorder="1" applyAlignment="1">
      <alignment horizontal="left" wrapText="1"/>
    </xf>
    <xf numFmtId="3" fontId="6" fillId="0" borderId="1" xfId="1" applyNumberFormat="1" applyFont="1" applyFill="1" applyBorder="1" applyAlignment="1">
      <alignment horizontal="left"/>
    </xf>
    <xf numFmtId="165" fontId="2" fillId="13" borderId="0" xfId="0" applyNumberFormat="1" applyFont="1" applyFill="1" applyBorder="1" applyAlignment="1"/>
    <xf numFmtId="43" fontId="0" fillId="13" borderId="0" xfId="0" applyNumberFormat="1" applyFill="1" applyAlignment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3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7" fontId="5" fillId="7" borderId="11" xfId="0" applyNumberFormat="1" applyFont="1" applyFill="1" applyBorder="1" applyAlignment="1">
      <alignment horizontal="center" vertical="top" wrapText="1"/>
    </xf>
    <xf numFmtId="167" fontId="5" fillId="7" borderId="11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Alignment="1"/>
    <xf numFmtId="0" fontId="6" fillId="2" borderId="0" xfId="0" applyFont="1" applyFill="1" applyBorder="1" applyAlignment="1">
      <alignment horizontal="right"/>
    </xf>
    <xf numFmtId="22" fontId="6" fillId="2" borderId="0" xfId="0" applyNumberFormat="1" applyFont="1" applyFill="1" applyBorder="1" applyAlignment="1">
      <alignment horizontal="right" vertical="top"/>
    </xf>
    <xf numFmtId="0" fontId="7" fillId="6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right"/>
    </xf>
    <xf numFmtId="0" fontId="9" fillId="9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49" fontId="5" fillId="7" borderId="2" xfId="0" applyNumberFormat="1" applyFont="1" applyFill="1" applyBorder="1" applyAlignment="1">
      <alignment horizontal="center" vertical="top"/>
    </xf>
    <xf numFmtId="49" fontId="4" fillId="7" borderId="2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center"/>
    </xf>
    <xf numFmtId="167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7" fontId="7" fillId="6" borderId="2" xfId="0" applyNumberFormat="1" applyFont="1" applyFill="1" applyBorder="1" applyAlignment="1">
      <alignment horizontal="left" vertical="center" wrapText="1"/>
    </xf>
    <xf numFmtId="167" fontId="5" fillId="7" borderId="10" xfId="0" applyNumberFormat="1" applyFont="1" applyFill="1" applyBorder="1" applyAlignment="1">
      <alignment horizontal="left" vertical="center" wrapText="1"/>
    </xf>
    <xf numFmtId="169" fontId="6" fillId="2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15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5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 wrapText="1"/>
    </xf>
    <xf numFmtId="1" fontId="5" fillId="7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6" borderId="2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1" fillId="0" borderId="0" xfId="0" applyFont="1"/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" fontId="5" fillId="7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5" fillId="0" borderId="0" xfId="0" applyFont="1"/>
    <xf numFmtId="1" fontId="17" fillId="2" borderId="2" xfId="0" applyNumberFormat="1" applyFont="1" applyFill="1" applyBorder="1" applyAlignment="1">
      <alignment horizontal="left"/>
    </xf>
    <xf numFmtId="170" fontId="10" fillId="14" borderId="2" xfId="2" applyNumberFormat="1" applyFont="1" applyFill="1" applyBorder="1" applyAlignment="1">
      <alignment horizontal="right"/>
    </xf>
    <xf numFmtId="49" fontId="0" fillId="0" borderId="14" xfId="0" applyNumberFormat="1" applyFill="1" applyBorder="1"/>
    <xf numFmtId="0" fontId="11" fillId="0" borderId="0" xfId="0" applyFont="1" applyAlignment="1">
      <alignment horizontal="left"/>
    </xf>
    <xf numFmtId="0" fontId="0" fillId="0" borderId="14" xfId="0" applyFill="1" applyBorder="1" applyAlignment="1">
      <alignment wrapText="1"/>
    </xf>
    <xf numFmtId="167" fontId="5" fillId="7" borderId="11" xfId="0" applyNumberFormat="1" applyFont="1" applyFill="1" applyBorder="1" applyAlignment="1">
      <alignment horizontal="center" vertical="top" wrapText="1"/>
    </xf>
    <xf numFmtId="49" fontId="0" fillId="0" borderId="16" xfId="0" applyNumberFormat="1" applyFill="1" applyBorder="1"/>
    <xf numFmtId="14" fontId="0" fillId="0" borderId="14" xfId="0" applyNumberFormat="1" applyFill="1" applyBorder="1"/>
    <xf numFmtId="49" fontId="0" fillId="0" borderId="2" xfId="0" applyNumberFormat="1" applyFill="1" applyBorder="1"/>
    <xf numFmtId="14" fontId="0" fillId="0" borderId="2" xfId="0" applyNumberFormat="1" applyFill="1" applyBorder="1"/>
    <xf numFmtId="0" fontId="0" fillId="0" borderId="2" xfId="0" applyFill="1" applyBorder="1" applyAlignment="1">
      <alignment wrapText="1"/>
    </xf>
    <xf numFmtId="49" fontId="0" fillId="0" borderId="17" xfId="0" applyNumberFormat="1" applyFill="1" applyBorder="1"/>
    <xf numFmtId="14" fontId="0" fillId="0" borderId="18" xfId="0" applyNumberFormat="1" applyFill="1" applyBorder="1"/>
    <xf numFmtId="0" fontId="0" fillId="0" borderId="18" xfId="0" applyFill="1" applyBorder="1" applyAlignment="1">
      <alignment wrapText="1"/>
    </xf>
    <xf numFmtId="170" fontId="10" fillId="14" borderId="0" xfId="2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3" fontId="5" fillId="7" borderId="11" xfId="0" applyNumberFormat="1" applyFont="1" applyFill="1" applyBorder="1" applyAlignment="1">
      <alignment horizontal="right" vertical="top" wrapText="1"/>
    </xf>
    <xf numFmtId="3" fontId="6" fillId="2" borderId="2" xfId="1" applyNumberFormat="1" applyFont="1" applyFill="1" applyBorder="1" applyAlignment="1">
      <alignment horizontal="right"/>
    </xf>
    <xf numFmtId="3" fontId="0" fillId="0" borderId="14" xfId="0" applyNumberFormat="1" applyFill="1" applyBorder="1"/>
    <xf numFmtId="3" fontId="2" fillId="5" borderId="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5" fillId="7" borderId="2" xfId="0" applyNumberFormat="1" applyFont="1" applyFill="1" applyBorder="1" applyAlignment="1">
      <alignment horizontal="right"/>
    </xf>
    <xf numFmtId="3" fontId="4" fillId="7" borderId="2" xfId="0" applyNumberFormat="1" applyFont="1" applyFill="1" applyBorder="1" applyAlignment="1">
      <alignment horizontal="right"/>
    </xf>
    <xf numFmtId="3" fontId="2" fillId="5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2" fillId="7" borderId="2" xfId="0" applyNumberFormat="1" applyFont="1" applyFill="1" applyBorder="1" applyAlignment="1">
      <alignment horizontal="right"/>
    </xf>
    <xf numFmtId="3" fontId="5" fillId="7" borderId="2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15" fontId="6" fillId="2" borderId="2" xfId="0" applyNumberFormat="1" applyFont="1" applyFill="1" applyBorder="1" applyAlignment="1">
      <alignment horizontal="left"/>
    </xf>
    <xf numFmtId="1" fontId="6" fillId="2" borderId="2" xfId="0" applyNumberFormat="1" applyFont="1" applyFill="1" applyBorder="1" applyAlignment="1">
      <alignment horizontal="left"/>
    </xf>
    <xf numFmtId="166" fontId="6" fillId="2" borderId="9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3" fontId="6" fillId="0" borderId="0" xfId="1" applyNumberFormat="1" applyFont="1" applyBorder="1" applyAlignment="1">
      <alignment horizontal="center"/>
    </xf>
    <xf numFmtId="1" fontId="5" fillId="7" borderId="2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0" fontId="3" fillId="2" borderId="0" xfId="0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3" fontId="2" fillId="7" borderId="2" xfId="0" applyNumberFormat="1" applyFont="1" applyFill="1" applyBorder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/>
    <xf numFmtId="3" fontId="0" fillId="0" borderId="0" xfId="0" applyNumberFormat="1" applyFill="1" applyAlignment="1">
      <alignment horizontal="right"/>
    </xf>
    <xf numFmtId="43" fontId="0" fillId="0" borderId="0" xfId="0" applyNumberFormat="1" applyFill="1" applyAlignment="1"/>
    <xf numFmtId="165" fontId="0" fillId="0" borderId="2" xfId="0" applyNumberFormat="1" applyFill="1" applyBorder="1" applyAlignment="1"/>
    <xf numFmtId="43" fontId="0" fillId="0" borderId="2" xfId="0" applyNumberForma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3" fontId="0" fillId="11" borderId="1" xfId="0" applyNumberFormat="1" applyFont="1" applyFill="1" applyBorder="1" applyAlignment="1">
      <alignment horizontal="center"/>
    </xf>
    <xf numFmtId="3" fontId="11" fillId="11" borderId="2" xfId="0" applyNumberFormat="1" applyFont="1" applyFill="1" applyBorder="1" applyAlignment="1">
      <alignment horizontal="center" vertical="top"/>
    </xf>
    <xf numFmtId="3" fontId="6" fillId="2" borderId="4" xfId="0" applyNumberFormat="1" applyFont="1" applyFill="1" applyBorder="1" applyAlignment="1">
      <alignment horizontal="center" vertical="top"/>
    </xf>
    <xf numFmtId="3" fontId="6" fillId="2" borderId="6" xfId="0" applyNumberFormat="1" applyFont="1" applyFill="1" applyBorder="1" applyAlignment="1">
      <alignment horizontal="center" vertical="top"/>
    </xf>
    <xf numFmtId="3" fontId="6" fillId="2" borderId="8" xfId="0" applyNumberFormat="1" applyFont="1" applyFill="1" applyBorder="1" applyAlignment="1">
      <alignment horizontal="center" vertical="top"/>
    </xf>
    <xf numFmtId="3" fontId="6" fillId="2" borderId="0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49" fontId="16" fillId="0" borderId="14" xfId="0" applyNumberFormat="1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49" fontId="15" fillId="0" borderId="14" xfId="0" applyNumberFormat="1" applyFont="1" applyFill="1" applyBorder="1" applyAlignment="1">
      <alignment horizontal="center" vertical="top"/>
    </xf>
    <xf numFmtId="0" fontId="0" fillId="12" borderId="2" xfId="0" applyFill="1" applyBorder="1" applyAlignment="1">
      <alignment horizontal="center" vertical="top"/>
    </xf>
    <xf numFmtId="49" fontId="0" fillId="0" borderId="14" xfId="0" applyNumberForma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2" fillId="7" borderId="2" xfId="0" applyFont="1" applyFill="1" applyBorder="1" applyAlignment="1">
      <alignment horizontal="center" vertical="top"/>
    </xf>
    <xf numFmtId="43" fontId="2" fillId="0" borderId="0" xfId="0" applyNumberFormat="1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4" fontId="0" fillId="0" borderId="0" xfId="0" applyNumberFormat="1" applyFill="1" applyBorder="1"/>
    <xf numFmtId="0" fontId="0" fillId="0" borderId="0" xfId="0" applyFill="1" applyBorder="1" applyAlignment="1">
      <alignment wrapText="1"/>
    </xf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 vertical="top"/>
    </xf>
    <xf numFmtId="3" fontId="6" fillId="7" borderId="1" xfId="0" applyNumberFormat="1" applyFont="1" applyFill="1" applyBorder="1" applyAlignment="1">
      <alignment horizontal="center"/>
    </xf>
    <xf numFmtId="43" fontId="0" fillId="7" borderId="0" xfId="0" applyNumberFormat="1" applyFill="1" applyAlignment="1"/>
    <xf numFmtId="165" fontId="2" fillId="7" borderId="0" xfId="0" applyNumberFormat="1" applyFont="1" applyFill="1" applyBorder="1" applyAlignment="1"/>
    <xf numFmtId="165" fontId="2" fillId="7" borderId="2" xfId="0" applyNumberFormat="1" applyFont="1" applyFill="1" applyBorder="1" applyAlignment="1"/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3" fontId="0" fillId="7" borderId="0" xfId="0" applyNumberFormat="1" applyFill="1" applyAlignment="1">
      <alignment horizontal="right"/>
    </xf>
    <xf numFmtId="0" fontId="0" fillId="7" borderId="0" xfId="0" applyFill="1" applyAlignment="1"/>
    <xf numFmtId="0" fontId="11" fillId="0" borderId="2" xfId="0" applyFont="1" applyBorder="1"/>
    <xf numFmtId="0" fontId="15" fillId="0" borderId="2" xfId="0" applyFont="1" applyBorder="1"/>
    <xf numFmtId="167" fontId="5" fillId="7" borderId="11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/>
    <xf numFmtId="0" fontId="6" fillId="0" borderId="2" xfId="0" applyFont="1" applyFill="1" applyBorder="1" applyAlignment="1"/>
    <xf numFmtId="0" fontId="17" fillId="2" borderId="2" xfId="0" applyFont="1" applyFill="1" applyBorder="1" applyAlignment="1">
      <alignment wrapText="1"/>
    </xf>
    <xf numFmtId="0" fontId="6" fillId="0" borderId="0" xfId="0" applyFont="1" applyFill="1" applyBorder="1" applyAlignment="1"/>
    <xf numFmtId="49" fontId="5" fillId="7" borderId="2" xfId="0" applyNumberFormat="1" applyFont="1" applyFill="1" applyBorder="1" applyAlignment="1"/>
    <xf numFmtId="0" fontId="6" fillId="0" borderId="3" xfId="0" applyFont="1" applyFill="1" applyBorder="1" applyAlignment="1"/>
    <xf numFmtId="49" fontId="4" fillId="7" borderId="2" xfId="0" applyNumberFormat="1" applyFont="1" applyFill="1" applyBorder="1" applyAlignment="1"/>
    <xf numFmtId="0" fontId="2" fillId="0" borderId="0" xfId="0" applyFont="1" applyAlignment="1"/>
    <xf numFmtId="0" fontId="7" fillId="6" borderId="12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/>
    </xf>
    <xf numFmtId="3" fontId="15" fillId="0" borderId="2" xfId="0" applyNumberFormat="1" applyFont="1" applyBorder="1"/>
    <xf numFmtId="49" fontId="0" fillId="0" borderId="2" xfId="0" applyNumberFormat="1" applyFill="1" applyBorder="1" applyAlignment="1">
      <alignment horizontal="left"/>
    </xf>
    <xf numFmtId="3" fontId="0" fillId="0" borderId="2" xfId="0" applyNumberFormat="1" applyFill="1" applyBorder="1"/>
    <xf numFmtId="3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/>
    </xf>
    <xf numFmtId="49" fontId="4" fillId="0" borderId="2" xfId="0" applyNumberFormat="1" applyFont="1" applyFill="1" applyBorder="1" applyAlignment="1">
      <alignment horizontal="center"/>
    </xf>
    <xf numFmtId="3" fontId="17" fillId="11" borderId="1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11" fillId="0" borderId="0" xfId="0" applyFont="1" applyFill="1"/>
    <xf numFmtId="1" fontId="17" fillId="0" borderId="2" xfId="0" applyNumberFormat="1" applyFont="1" applyFill="1" applyBorder="1" applyAlignment="1">
      <alignment horizontal="left"/>
    </xf>
    <xf numFmtId="3" fontId="17" fillId="0" borderId="2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 vertical="top"/>
    </xf>
    <xf numFmtId="3" fontId="17" fillId="0" borderId="2" xfId="1" applyNumberFormat="1" applyFont="1" applyFill="1" applyBorder="1" applyAlignment="1">
      <alignment horizontal="left"/>
    </xf>
    <xf numFmtId="3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right"/>
    </xf>
    <xf numFmtId="49" fontId="17" fillId="0" borderId="12" xfId="0" applyNumberFormat="1" applyFont="1" applyFill="1" applyBorder="1" applyAlignment="1">
      <alignment horizontal="left" vertical="center" wrapText="1"/>
    </xf>
    <xf numFmtId="0" fontId="17" fillId="0" borderId="3" xfId="0" applyFont="1" applyFill="1" applyBorder="1" applyAlignment="1"/>
    <xf numFmtId="3" fontId="17" fillId="0" borderId="2" xfId="1" applyNumberFormat="1" applyFont="1" applyBorder="1" applyAlignment="1">
      <alignment horizontal="center"/>
    </xf>
    <xf numFmtId="0" fontId="21" fillId="4" borderId="2" xfId="0" applyFont="1" applyFill="1" applyBorder="1" applyAlignment="1">
      <alignment horizontal="left"/>
    </xf>
    <xf numFmtId="3" fontId="21" fillId="5" borderId="2" xfId="0" applyNumberFormat="1" applyFont="1" applyFill="1" applyBorder="1" applyAlignment="1">
      <alignment horizontal="right"/>
    </xf>
    <xf numFmtId="165" fontId="21" fillId="5" borderId="2" xfId="0" applyNumberFormat="1" applyFont="1" applyFill="1" applyBorder="1" applyAlignment="1"/>
    <xf numFmtId="165" fontId="21" fillId="7" borderId="2" xfId="0" applyNumberFormat="1" applyFont="1" applyFill="1" applyBorder="1" applyAlignment="1"/>
    <xf numFmtId="0" fontId="17" fillId="2" borderId="2" xfId="0" applyFont="1" applyFill="1" applyBorder="1" applyAlignment="1">
      <alignment horizontal="center" vertical="top"/>
    </xf>
    <xf numFmtId="49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left"/>
    </xf>
    <xf numFmtId="3" fontId="17" fillId="0" borderId="0" xfId="1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/>
    <xf numFmtId="165" fontId="21" fillId="13" borderId="0" xfId="0" applyNumberFormat="1" applyFont="1" applyFill="1" applyBorder="1" applyAlignment="1"/>
    <xf numFmtId="0" fontId="11" fillId="0" borderId="2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left"/>
    </xf>
    <xf numFmtId="169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/>
    <xf numFmtId="1" fontId="17" fillId="0" borderId="1" xfId="0" applyNumberFormat="1" applyFont="1" applyFill="1" applyBorder="1" applyAlignment="1">
      <alignment horizontal="left"/>
    </xf>
    <xf numFmtId="3" fontId="17" fillId="0" borderId="1" xfId="1" applyNumberFormat="1" applyFont="1" applyFill="1" applyBorder="1" applyAlignment="1">
      <alignment horizontal="left"/>
    </xf>
    <xf numFmtId="3" fontId="17" fillId="0" borderId="1" xfId="0" applyNumberFormat="1" applyFont="1" applyFill="1" applyBorder="1" applyAlignment="1">
      <alignment horizontal="right"/>
    </xf>
    <xf numFmtId="14" fontId="11" fillId="0" borderId="2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wrapText="1"/>
    </xf>
    <xf numFmtId="49" fontId="11" fillId="0" borderId="2" xfId="0" applyNumberFormat="1" applyFont="1" applyFill="1" applyBorder="1"/>
    <xf numFmtId="49" fontId="11" fillId="0" borderId="2" xfId="0" applyNumberFormat="1" applyFont="1" applyFill="1" applyBorder="1" applyAlignment="1">
      <alignment horizontal="left" wrapText="1"/>
    </xf>
    <xf numFmtId="3" fontId="11" fillId="0" borderId="2" xfId="0" applyNumberFormat="1" applyFont="1" applyFill="1" applyBorder="1"/>
    <xf numFmtId="49" fontId="11" fillId="0" borderId="2" xfId="0" applyNumberFormat="1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3" fontId="15" fillId="0" borderId="2" xfId="0" applyNumberFormat="1" applyFont="1" applyFill="1" applyBorder="1"/>
    <xf numFmtId="0" fontId="17" fillId="0" borderId="0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/>
    </xf>
    <xf numFmtId="14" fontId="11" fillId="0" borderId="2" xfId="0" applyNumberFormat="1" applyFont="1" applyFill="1" applyBorder="1" applyAlignment="1">
      <alignment horizontal="left" vertical="top"/>
    </xf>
    <xf numFmtId="0" fontId="11" fillId="0" borderId="2" xfId="0" applyFont="1" applyFill="1" applyBorder="1" applyAlignment="1">
      <alignment vertical="top" wrapText="1"/>
    </xf>
    <xf numFmtId="49" fontId="11" fillId="0" borderId="2" xfId="0" applyNumberFormat="1" applyFont="1" applyFill="1" applyBorder="1" applyAlignment="1">
      <alignment vertical="top"/>
    </xf>
    <xf numFmtId="49" fontId="11" fillId="0" borderId="2" xfId="0" applyNumberFormat="1" applyFont="1" applyFill="1" applyBorder="1" applyAlignment="1">
      <alignment horizontal="left" vertical="top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3" fontId="11" fillId="0" borderId="2" xfId="0" applyNumberFormat="1" applyFont="1" applyFill="1" applyBorder="1" applyAlignment="1">
      <alignment vertical="top"/>
    </xf>
    <xf numFmtId="3" fontId="17" fillId="11" borderId="1" xfId="0" applyNumberFormat="1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49" fontId="11" fillId="0" borderId="2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 wrapText="1"/>
    </xf>
    <xf numFmtId="169" fontId="6" fillId="0" borderId="12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/>
    <xf numFmtId="1" fontId="6" fillId="0" borderId="1" xfId="0" applyNumberFormat="1" applyFont="1" applyFill="1" applyBorder="1" applyAlignment="1">
      <alignment horizontal="left"/>
    </xf>
    <xf numFmtId="17" fontId="6" fillId="0" borderId="1" xfId="0" applyNumberFormat="1" applyFont="1" applyFill="1" applyBorder="1" applyAlignment="1">
      <alignment horizontal="center"/>
    </xf>
    <xf numFmtId="168" fontId="6" fillId="0" borderId="1" xfId="0" applyNumberFormat="1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right"/>
    </xf>
    <xf numFmtId="49" fontId="15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/>
    </xf>
    <xf numFmtId="17" fontId="17" fillId="2" borderId="2" xfId="0" applyNumberFormat="1" applyFont="1" applyFill="1" applyBorder="1" applyAlignment="1">
      <alignment horizontal="center"/>
    </xf>
    <xf numFmtId="1" fontId="17" fillId="0" borderId="2" xfId="1" applyNumberFormat="1" applyFont="1" applyFill="1" applyBorder="1" applyAlignment="1">
      <alignment horizontal="left"/>
    </xf>
    <xf numFmtId="3" fontId="17" fillId="2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top" wrapText="1"/>
    </xf>
    <xf numFmtId="17" fontId="17" fillId="0" borderId="2" xfId="0" applyNumberFormat="1" applyFont="1" applyFill="1" applyBorder="1" applyAlignment="1">
      <alignment horizontal="center"/>
    </xf>
    <xf numFmtId="168" fontId="17" fillId="0" borderId="2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4" fontId="15" fillId="0" borderId="2" xfId="0" applyNumberFormat="1" applyFont="1" applyFill="1" applyBorder="1"/>
    <xf numFmtId="0" fontId="15" fillId="0" borderId="2" xfId="0" applyFont="1" applyFill="1" applyBorder="1" applyAlignment="1">
      <alignment wrapText="1"/>
    </xf>
    <xf numFmtId="49" fontId="15" fillId="0" borderId="2" xfId="0" applyNumberFormat="1" applyFont="1" applyFill="1" applyBorder="1"/>
    <xf numFmtId="0" fontId="15" fillId="0" borderId="0" xfId="0" applyFont="1" applyFill="1" applyBorder="1"/>
    <xf numFmtId="49" fontId="15" fillId="0" borderId="2" xfId="0" applyNumberFormat="1" applyFont="1" applyFill="1" applyBorder="1" applyAlignment="1">
      <alignment horizontal="center" vertical="top"/>
    </xf>
    <xf numFmtId="1" fontId="17" fillId="0" borderId="2" xfId="1" applyNumberFormat="1" applyFont="1" applyFill="1" applyBorder="1" applyAlignment="1">
      <alignment horizontal="center"/>
    </xf>
    <xf numFmtId="3" fontId="17" fillId="0" borderId="2" xfId="1" applyNumberFormat="1" applyFont="1" applyBorder="1" applyAlignment="1">
      <alignment horizontal="right"/>
    </xf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/>
    </xf>
    <xf numFmtId="0" fontId="23" fillId="4" borderId="2" xfId="0" applyFont="1" applyFill="1" applyBorder="1" applyAlignment="1">
      <alignment horizontal="left"/>
    </xf>
    <xf numFmtId="165" fontId="23" fillId="5" borderId="2" xfId="0" applyNumberFormat="1" applyFont="1" applyFill="1" applyBorder="1" applyAlignment="1"/>
    <xf numFmtId="17" fontId="6" fillId="2" borderId="1" xfId="0" applyNumberFormat="1" applyFont="1" applyFill="1" applyBorder="1" applyAlignment="1">
      <alignment horizontal="center"/>
    </xf>
    <xf numFmtId="3" fontId="0" fillId="0" borderId="18" xfId="0" applyNumberFormat="1" applyFill="1" applyBorder="1"/>
    <xf numFmtId="0" fontId="17" fillId="2" borderId="2" xfId="0" applyFont="1" applyFill="1" applyBorder="1" applyAlignment="1">
      <alignment horizontal="left"/>
    </xf>
    <xf numFmtId="3" fontId="17" fillId="11" borderId="2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left"/>
    </xf>
    <xf numFmtId="0" fontId="6" fillId="2" borderId="1" xfId="0" applyFont="1" applyFill="1" applyBorder="1" applyAlignment="1"/>
    <xf numFmtId="1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14" fontId="15" fillId="0" borderId="14" xfId="0" applyNumberFormat="1" applyFont="1" applyFill="1" applyBorder="1"/>
    <xf numFmtId="0" fontId="2" fillId="0" borderId="0" xfId="0" applyFont="1" applyFill="1" applyBorder="1" applyAlignment="1"/>
    <xf numFmtId="0" fontId="0" fillId="0" borderId="0" xfId="0" applyFill="1" applyBorder="1" applyAlignment="1"/>
    <xf numFmtId="43" fontId="0" fillId="0" borderId="0" xfId="0" applyNumberFormat="1" applyFill="1" applyBorder="1" applyAlignment="1"/>
    <xf numFmtId="0" fontId="2" fillId="0" borderId="0" xfId="0" applyFont="1" applyFill="1" applyBorder="1" applyAlignment="1">
      <alignment wrapText="1"/>
    </xf>
    <xf numFmtId="165" fontId="0" fillId="0" borderId="2" xfId="0" applyNumberFormat="1" applyFont="1" applyFill="1" applyBorder="1" applyAlignment="1"/>
    <xf numFmtId="0" fontId="5" fillId="6" borderId="2" xfId="0" applyFont="1" applyFill="1" applyBorder="1" applyAlignment="1">
      <alignment horizontal="center" vertical="top" wrapText="1"/>
    </xf>
    <xf numFmtId="49" fontId="20" fillId="0" borderId="2" xfId="0" applyNumberFormat="1" applyFont="1" applyFill="1" applyBorder="1"/>
    <xf numFmtId="14" fontId="20" fillId="0" borderId="2" xfId="0" applyNumberFormat="1" applyFont="1" applyFill="1" applyBorder="1"/>
    <xf numFmtId="0" fontId="20" fillId="0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center"/>
    </xf>
    <xf numFmtId="3" fontId="3" fillId="15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 wrapText="1"/>
    </xf>
    <xf numFmtId="1" fontId="3" fillId="2" borderId="2" xfId="0" applyNumberFormat="1" applyFont="1" applyFill="1" applyBorder="1" applyAlignment="1">
      <alignment horizontal="right"/>
    </xf>
    <xf numFmtId="0" fontId="20" fillId="0" borderId="2" xfId="0" applyFont="1" applyBorder="1"/>
    <xf numFmtId="3" fontId="3" fillId="0" borderId="2" xfId="1" applyNumberFormat="1" applyFont="1" applyBorder="1" applyAlignment="1">
      <alignment horizontal="right"/>
    </xf>
    <xf numFmtId="165" fontId="20" fillId="0" borderId="2" xfId="0" applyNumberFormat="1" applyFont="1" applyFill="1" applyBorder="1" applyAlignment="1">
      <alignment horizontal="right"/>
    </xf>
    <xf numFmtId="0" fontId="20" fillId="0" borderId="2" xfId="0" applyFont="1" applyFill="1" applyBorder="1"/>
    <xf numFmtId="1" fontId="3" fillId="0" borderId="2" xfId="1" applyNumberFormat="1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165" fontId="24" fillId="0" borderId="2" xfId="0" applyNumberFormat="1" applyFont="1" applyFill="1" applyBorder="1" applyAlignment="1">
      <alignment horizontal="right"/>
    </xf>
    <xf numFmtId="0" fontId="24" fillId="0" borderId="2" xfId="0" applyFont="1" applyBorder="1"/>
    <xf numFmtId="0" fontId="24" fillId="0" borderId="2" xfId="0" applyFont="1" applyBorder="1" applyAlignment="1">
      <alignment horizontal="right"/>
    </xf>
    <xf numFmtId="0" fontId="20" fillId="0" borderId="2" xfId="0" applyFont="1" applyFill="1" applyBorder="1" applyAlignment="1">
      <alignment horizontal="right"/>
    </xf>
    <xf numFmtId="0" fontId="25" fillId="0" borderId="2" xfId="0" applyFont="1" applyBorder="1"/>
    <xf numFmtId="0" fontId="22" fillId="0" borderId="2" xfId="0" applyFont="1" applyBorder="1"/>
    <xf numFmtId="165" fontId="22" fillId="0" borderId="2" xfId="1" applyNumberFormat="1" applyFont="1" applyBorder="1"/>
    <xf numFmtId="171" fontId="22" fillId="0" borderId="2" xfId="0" applyNumberFormat="1" applyFont="1" applyBorder="1"/>
    <xf numFmtId="165" fontId="25" fillId="7" borderId="2" xfId="1" applyNumberFormat="1" applyFont="1" applyFill="1" applyBorder="1"/>
    <xf numFmtId="0" fontId="22" fillId="0" borderId="0" xfId="0" applyFont="1"/>
    <xf numFmtId="0" fontId="3" fillId="0" borderId="0" xfId="3"/>
    <xf numFmtId="0" fontId="3" fillId="0" borderId="0" xfId="3" applyAlignment="1">
      <alignment wrapText="1"/>
    </xf>
    <xf numFmtId="0" fontId="3" fillId="0" borderId="19" xfId="3" applyBorder="1"/>
    <xf numFmtId="0" fontId="3" fillId="0" borderId="20" xfId="3" applyBorder="1"/>
    <xf numFmtId="0" fontId="5" fillId="0" borderId="20" xfId="2" applyFont="1" applyBorder="1" applyAlignment="1">
      <alignment horizontal="center"/>
    </xf>
    <xf numFmtId="0" fontId="26" fillId="0" borderId="20" xfId="0" applyFont="1" applyBorder="1" applyAlignment="1">
      <alignment vertical="center"/>
    </xf>
    <xf numFmtId="164" fontId="5" fillId="0" borderId="21" xfId="4" applyFont="1" applyBorder="1" applyAlignment="1">
      <alignment horizontal="center"/>
    </xf>
    <xf numFmtId="0" fontId="27" fillId="0" borderId="0" xfId="0" applyFont="1"/>
    <xf numFmtId="164" fontId="3" fillId="2" borderId="0" xfId="4" applyFont="1" applyFill="1" applyAlignment="1">
      <alignment horizontal="center"/>
    </xf>
    <xf numFmtId="0" fontId="3" fillId="2" borderId="0" xfId="3" applyFill="1"/>
    <xf numFmtId="0" fontId="3" fillId="0" borderId="0" xfId="3" applyAlignment="1">
      <alignment horizontal="right"/>
    </xf>
    <xf numFmtId="0" fontId="27" fillId="0" borderId="0" xfId="0" applyFont="1" applyAlignment="1">
      <alignment horizontal="left"/>
    </xf>
    <xf numFmtId="0" fontId="5" fillId="0" borderId="0" xfId="2" applyFont="1" applyAlignment="1">
      <alignment horizontal="left"/>
    </xf>
    <xf numFmtId="0" fontId="3" fillId="0" borderId="0" xfId="3" applyAlignment="1">
      <alignment vertical="center"/>
    </xf>
    <xf numFmtId="0" fontId="5" fillId="2" borderId="0" xfId="2" applyFont="1" applyFill="1" applyAlignment="1">
      <alignment horizontal="right"/>
    </xf>
    <xf numFmtId="0" fontId="5" fillId="2" borderId="0" xfId="2" applyFont="1" applyFill="1" applyAlignment="1">
      <alignment horizontal="left"/>
    </xf>
    <xf numFmtId="0" fontId="5" fillId="0" borderId="0" xfId="2" applyFont="1" applyAlignment="1">
      <alignment horizontal="left" wrapText="1"/>
    </xf>
    <xf numFmtId="0" fontId="3" fillId="0" borderId="0" xfId="2"/>
    <xf numFmtId="0" fontId="3" fillId="0" borderId="0" xfId="3" applyAlignment="1">
      <alignment horizontal="left"/>
    </xf>
    <xf numFmtId="0" fontId="5" fillId="3" borderId="22" xfId="2" applyFont="1" applyFill="1" applyBorder="1" applyAlignment="1">
      <alignment horizontal="right" vertical="center" wrapText="1"/>
    </xf>
    <xf numFmtId="0" fontId="5" fillId="3" borderId="23" xfId="2" applyFont="1" applyFill="1" applyBorder="1" applyAlignment="1">
      <alignment horizontal="center" vertical="center" wrapText="1"/>
    </xf>
    <xf numFmtId="167" fontId="5" fillId="3" borderId="23" xfId="2" applyNumberFormat="1" applyFont="1" applyFill="1" applyBorder="1" applyAlignment="1">
      <alignment horizontal="left" vertical="center" wrapText="1"/>
    </xf>
    <xf numFmtId="1" fontId="5" fillId="3" borderId="23" xfId="2" applyNumberFormat="1" applyFont="1" applyFill="1" applyBorder="1" applyAlignment="1">
      <alignment horizontal="center" vertical="center" wrapText="1"/>
    </xf>
    <xf numFmtId="1" fontId="5" fillId="3" borderId="23" xfId="4" applyNumberFormat="1" applyFont="1" applyFill="1" applyBorder="1" applyAlignment="1">
      <alignment horizontal="center" vertical="center" wrapText="1"/>
    </xf>
    <xf numFmtId="3" fontId="5" fillId="3" borderId="23" xfId="2" applyNumberFormat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3" fillId="2" borderId="0" xfId="2" applyFill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24" xfId="0" applyFont="1" applyBorder="1" applyAlignment="1">
      <alignment horizontal="right"/>
    </xf>
    <xf numFmtId="0" fontId="3" fillId="0" borderId="2" xfId="2" applyBorder="1" applyAlignment="1">
      <alignment horizontal="left"/>
    </xf>
    <xf numFmtId="1" fontId="3" fillId="0" borderId="2" xfId="2" applyNumberFormat="1" applyBorder="1" applyAlignment="1">
      <alignment horizontal="left"/>
    </xf>
    <xf numFmtId="0" fontId="3" fillId="0" borderId="2" xfId="2" applyBorder="1" applyAlignment="1">
      <alignment horizontal="left" wrapText="1"/>
    </xf>
    <xf numFmtId="1" fontId="3" fillId="0" borderId="2" xfId="2" applyNumberFormat="1" applyBorder="1" applyAlignment="1">
      <alignment horizontal="left" wrapText="1"/>
    </xf>
    <xf numFmtId="1" fontId="3" fillId="2" borderId="2" xfId="4" applyNumberFormat="1" applyFont="1" applyFill="1" applyBorder="1" applyAlignment="1"/>
    <xf numFmtId="3" fontId="3" fillId="0" borderId="2" xfId="2" applyNumberFormat="1" applyBorder="1"/>
    <xf numFmtId="3" fontId="3" fillId="2" borderId="2" xfId="2" applyNumberFormat="1" applyFill="1" applyBorder="1" applyAlignment="1">
      <alignment horizontal="right" vertical="top"/>
    </xf>
    <xf numFmtId="3" fontId="3" fillId="2" borderId="2" xfId="2" applyNumberFormat="1" applyFill="1" applyBorder="1"/>
    <xf numFmtId="3" fontId="3" fillId="0" borderId="2" xfId="2" applyNumberFormat="1" applyBorder="1" applyAlignment="1">
      <alignment horizontal="right" vertical="top"/>
    </xf>
    <xf numFmtId="0" fontId="3" fillId="2" borderId="0" xfId="2" applyFill="1" applyAlignment="1">
      <alignment horizontal="left"/>
    </xf>
    <xf numFmtId="0" fontId="3" fillId="0" borderId="0" xfId="2" applyAlignment="1">
      <alignment horizontal="left"/>
    </xf>
    <xf numFmtId="0" fontId="3" fillId="0" borderId="2" xfId="0" applyFont="1" applyBorder="1" applyAlignment="1">
      <alignment horizontal="left"/>
    </xf>
    <xf numFmtId="49" fontId="3" fillId="2" borderId="2" xfId="2" applyNumberFormat="1" applyFill="1" applyBorder="1" applyAlignment="1">
      <alignment horizontal="left"/>
    </xf>
    <xf numFmtId="0" fontId="3" fillId="2" borderId="2" xfId="2" applyFill="1" applyBorder="1" applyAlignment="1">
      <alignment horizontal="left"/>
    </xf>
    <xf numFmtId="0" fontId="3" fillId="2" borderId="2" xfId="2" applyFill="1" applyBorder="1" applyAlignment="1">
      <alignment horizontal="left" wrapText="1"/>
    </xf>
    <xf numFmtId="1" fontId="3" fillId="2" borderId="2" xfId="2" applyNumberFormat="1" applyFill="1" applyBorder="1" applyAlignment="1">
      <alignment horizontal="left"/>
    </xf>
    <xf numFmtId="3" fontId="3" fillId="17" borderId="2" xfId="2" applyNumberFormat="1" applyFill="1" applyBorder="1"/>
    <xf numFmtId="0" fontId="3" fillId="2" borderId="2" xfId="3" applyFill="1" applyBorder="1" applyAlignment="1">
      <alignment horizontal="left"/>
    </xf>
    <xf numFmtId="0" fontId="10" fillId="0" borderId="24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28" fillId="2" borderId="0" xfId="2" applyFont="1" applyFill="1" applyAlignment="1">
      <alignment horizontal="left"/>
    </xf>
    <xf numFmtId="0" fontId="28" fillId="0" borderId="0" xfId="2" applyFont="1" applyAlignment="1">
      <alignment horizontal="left"/>
    </xf>
    <xf numFmtId="0" fontId="29" fillId="0" borderId="0" xfId="0" applyFont="1"/>
    <xf numFmtId="0" fontId="3" fillId="2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4" borderId="2" xfId="2" applyFill="1" applyBorder="1" applyAlignment="1">
      <alignment horizontal="left"/>
    </xf>
    <xf numFmtId="0" fontId="3" fillId="4" borderId="2" xfId="2" applyFill="1" applyBorder="1" applyAlignment="1">
      <alignment horizontal="left" wrapText="1"/>
    </xf>
    <xf numFmtId="1" fontId="3" fillId="0" borderId="2" xfId="4" applyNumberFormat="1" applyFont="1" applyFill="1" applyBorder="1" applyAlignment="1"/>
    <xf numFmtId="0" fontId="3" fillId="18" borderId="2" xfId="2" applyFill="1" applyBorder="1" applyAlignment="1">
      <alignment horizontal="left"/>
    </xf>
    <xf numFmtId="0" fontId="30" fillId="2" borderId="0" xfId="0" applyFont="1" applyFill="1" applyAlignment="1">
      <alignment vertical="center" wrapText="1"/>
    </xf>
    <xf numFmtId="3" fontId="3" fillId="19" borderId="2" xfId="2" applyNumberFormat="1" applyFill="1" applyBorder="1"/>
    <xf numFmtId="0" fontId="5" fillId="2" borderId="3" xfId="2" applyFont="1" applyFill="1" applyBorder="1" applyAlignment="1">
      <alignment horizontal="center"/>
    </xf>
    <xf numFmtId="3" fontId="5" fillId="19" borderId="2" xfId="2" applyNumberFormat="1" applyFont="1" applyFill="1" applyBorder="1"/>
    <xf numFmtId="3" fontId="5" fillId="19" borderId="2" xfId="2" applyNumberFormat="1" applyFont="1" applyFill="1" applyBorder="1" applyAlignment="1">
      <alignment horizontal="right" vertical="top"/>
    </xf>
    <xf numFmtId="49" fontId="3" fillId="0" borderId="2" xfId="2" applyNumberFormat="1" applyBorder="1" applyAlignment="1">
      <alignment horizontal="left"/>
    </xf>
    <xf numFmtId="1" fontId="3" fillId="2" borderId="2" xfId="2" applyNumberFormat="1" applyFill="1" applyBorder="1" applyAlignment="1">
      <alignment horizontal="left" wrapText="1"/>
    </xf>
    <xf numFmtId="1" fontId="3" fillId="2" borderId="2" xfId="0" applyNumberFormat="1" applyFont="1" applyFill="1" applyBorder="1" applyAlignment="1">
      <alignment horizontal="left"/>
    </xf>
    <xf numFmtId="0" fontId="20" fillId="0" borderId="2" xfId="2" applyFont="1" applyBorder="1" applyAlignment="1">
      <alignment horizontal="left"/>
    </xf>
    <xf numFmtId="49" fontId="20" fillId="0" borderId="2" xfId="2" applyNumberFormat="1" applyFont="1" applyBorder="1" applyAlignment="1">
      <alignment horizontal="left"/>
    </xf>
    <xf numFmtId="0" fontId="20" fillId="2" borderId="2" xfId="2" applyFont="1" applyFill="1" applyBorder="1" applyAlignment="1">
      <alignment horizontal="left" wrapText="1"/>
    </xf>
    <xf numFmtId="1" fontId="20" fillId="0" borderId="2" xfId="2" applyNumberFormat="1" applyFont="1" applyBorder="1" applyAlignment="1">
      <alignment horizontal="left" wrapText="1"/>
    </xf>
    <xf numFmtId="1" fontId="20" fillId="0" borderId="2" xfId="2" applyNumberFormat="1" applyFont="1" applyBorder="1" applyAlignment="1">
      <alignment horizontal="left"/>
    </xf>
    <xf numFmtId="172" fontId="3" fillId="2" borderId="2" xfId="0" applyNumberFormat="1" applyFont="1" applyFill="1" applyBorder="1" applyProtection="1">
      <protection locked="0"/>
    </xf>
    <xf numFmtId="0" fontId="20" fillId="2" borderId="2" xfId="2" applyFont="1" applyFill="1" applyBorder="1" applyAlignment="1">
      <alignment horizontal="left"/>
    </xf>
    <xf numFmtId="49" fontId="20" fillId="2" borderId="2" xfId="2" applyNumberFormat="1" applyFont="1" applyFill="1" applyBorder="1" applyAlignment="1">
      <alignment horizontal="left"/>
    </xf>
    <xf numFmtId="1" fontId="20" fillId="2" borderId="2" xfId="2" applyNumberFormat="1" applyFont="1" applyFill="1" applyBorder="1" applyAlignment="1">
      <alignment horizontal="left" wrapText="1"/>
    </xf>
    <xf numFmtId="1" fontId="20" fillId="2" borderId="2" xfId="2" applyNumberFormat="1" applyFont="1" applyFill="1" applyBorder="1" applyAlignment="1">
      <alignment horizontal="left"/>
    </xf>
    <xf numFmtId="0" fontId="3" fillId="0" borderId="2" xfId="3" applyBorder="1" applyAlignment="1">
      <alignment horizontal="left"/>
    </xf>
    <xf numFmtId="49" fontId="0" fillId="0" borderId="0" xfId="0" applyNumberFormat="1"/>
    <xf numFmtId="0" fontId="0" fillId="0" borderId="10" xfId="0" applyBorder="1"/>
    <xf numFmtId="3" fontId="3" fillId="0" borderId="4" xfId="2" applyNumberFormat="1" applyBorder="1"/>
    <xf numFmtId="3" fontId="3" fillId="0" borderId="4" xfId="2" applyNumberFormat="1" applyBorder="1" applyAlignment="1">
      <alignment horizontal="right" vertical="top"/>
    </xf>
    <xf numFmtId="0" fontId="3" fillId="0" borderId="13" xfId="2" applyBorder="1" applyAlignment="1">
      <alignment horizontal="left"/>
    </xf>
    <xf numFmtId="0" fontId="3" fillId="0" borderId="9" xfId="2" applyBorder="1" applyAlignment="1">
      <alignment horizontal="left" wrapText="1"/>
    </xf>
    <xf numFmtId="1" fontId="3" fillId="0" borderId="9" xfId="2" applyNumberFormat="1" applyBorder="1" applyAlignment="1">
      <alignment horizontal="left"/>
    </xf>
    <xf numFmtId="165" fontId="3" fillId="0" borderId="24" xfId="16" applyNumberFormat="1" applyFont="1" applyFill="1" applyBorder="1"/>
    <xf numFmtId="1" fontId="3" fillId="2" borderId="3" xfId="4" applyNumberFormat="1" applyFont="1" applyFill="1" applyBorder="1" applyAlignment="1"/>
    <xf numFmtId="3" fontId="3" fillId="5" borderId="4" xfId="2" applyNumberFormat="1" applyFill="1" applyBorder="1"/>
    <xf numFmtId="3" fontId="3" fillId="5" borderId="2" xfId="2" applyNumberFormat="1" applyFill="1" applyBorder="1" applyAlignment="1">
      <alignment horizontal="right" vertical="top"/>
    </xf>
    <xf numFmtId="0" fontId="31" fillId="0" borderId="0" xfId="2" applyFont="1" applyAlignment="1">
      <alignment horizontal="left"/>
    </xf>
    <xf numFmtId="0" fontId="31" fillId="5" borderId="0" xfId="2" applyFont="1" applyFill="1" applyAlignment="1">
      <alignment horizontal="left"/>
    </xf>
    <xf numFmtId="0" fontId="32" fillId="5" borderId="0" xfId="0" applyFont="1" applyFill="1"/>
    <xf numFmtId="0" fontId="3" fillId="0" borderId="15" xfId="2" applyBorder="1" applyAlignment="1">
      <alignment horizontal="left"/>
    </xf>
    <xf numFmtId="165" fontId="3" fillId="0" borderId="3" xfId="16" applyNumberFormat="1" applyFont="1" applyFill="1" applyBorder="1"/>
    <xf numFmtId="1" fontId="3" fillId="2" borderId="9" xfId="4" applyNumberFormat="1" applyFont="1" applyFill="1" applyBorder="1" applyAlignment="1"/>
    <xf numFmtId="3" fontId="3" fillId="5" borderId="4" xfId="2" applyNumberFormat="1" applyFill="1" applyBorder="1" applyAlignment="1">
      <alignment horizontal="right" vertical="top"/>
    </xf>
    <xf numFmtId="0" fontId="32" fillId="0" borderId="24" xfId="0" applyFont="1" applyBorder="1" applyAlignment="1">
      <alignment horizontal="right"/>
    </xf>
    <xf numFmtId="0" fontId="31" fillId="0" borderId="2" xfId="2" applyFont="1" applyBorder="1" applyAlignment="1">
      <alignment horizontal="left"/>
    </xf>
    <xf numFmtId="49" fontId="31" fillId="0" borderId="2" xfId="2" applyNumberFormat="1" applyFont="1" applyBorder="1" applyAlignment="1">
      <alignment horizontal="left"/>
    </xf>
    <xf numFmtId="0" fontId="31" fillId="0" borderId="13" xfId="2" applyFont="1" applyBorder="1" applyAlignment="1">
      <alignment horizontal="left"/>
    </xf>
    <xf numFmtId="0" fontId="31" fillId="0" borderId="9" xfId="2" applyFont="1" applyBorder="1" applyAlignment="1">
      <alignment horizontal="left" wrapText="1"/>
    </xf>
    <xf numFmtId="1" fontId="31" fillId="0" borderId="9" xfId="2" applyNumberFormat="1" applyFont="1" applyBorder="1" applyAlignment="1">
      <alignment horizontal="left"/>
    </xf>
    <xf numFmtId="0" fontId="31" fillId="0" borderId="9" xfId="2" applyFont="1" applyBorder="1" applyAlignment="1">
      <alignment horizontal="left"/>
    </xf>
    <xf numFmtId="1" fontId="31" fillId="0" borderId="9" xfId="4" applyNumberFormat="1" applyFont="1" applyFill="1" applyBorder="1" applyAlignment="1"/>
    <xf numFmtId="3" fontId="31" fillId="0" borderId="4" xfId="2" applyNumberFormat="1" applyFont="1" applyBorder="1"/>
    <xf numFmtId="3" fontId="31" fillId="0" borderId="15" xfId="2" applyNumberFormat="1" applyFont="1" applyBorder="1"/>
    <xf numFmtId="0" fontId="31" fillId="0" borderId="2" xfId="3" applyFont="1" applyBorder="1" applyAlignment="1">
      <alignment horizontal="left"/>
    </xf>
    <xf numFmtId="0" fontId="32" fillId="0" borderId="0" xfId="0" applyFont="1"/>
    <xf numFmtId="0" fontId="5" fillId="0" borderId="4" xfId="2" applyFont="1" applyBorder="1" applyAlignment="1">
      <alignment horizontal="center"/>
    </xf>
    <xf numFmtId="3" fontId="5" fillId="0" borderId="15" xfId="2" applyNumberFormat="1" applyFont="1" applyBorder="1"/>
    <xf numFmtId="3" fontId="5" fillId="0" borderId="15" xfId="2" applyNumberFormat="1" applyFont="1" applyBorder="1" applyAlignment="1">
      <alignment horizontal="right" vertical="top"/>
    </xf>
    <xf numFmtId="164" fontId="5" fillId="0" borderId="0" xfId="6" applyFont="1" applyAlignment="1">
      <alignment horizontal="right"/>
    </xf>
    <xf numFmtId="164" fontId="5" fillId="0" borderId="0" xfId="6" applyFont="1" applyAlignment="1"/>
    <xf numFmtId="164" fontId="5" fillId="0" borderId="0" xfId="6" applyFont="1" applyAlignment="1">
      <alignment horizontal="left"/>
    </xf>
    <xf numFmtId="164" fontId="5" fillId="0" borderId="20" xfId="6" applyFont="1" applyBorder="1" applyAlignment="1">
      <alignment horizontal="center"/>
    </xf>
    <xf numFmtId="3" fontId="5" fillId="7" borderId="19" xfId="2" applyNumberFormat="1" applyFont="1" applyFill="1" applyBorder="1"/>
    <xf numFmtId="3" fontId="2" fillId="0" borderId="0" xfId="0" applyNumberFormat="1" applyFont="1"/>
    <xf numFmtId="164" fontId="5" fillId="2" borderId="0" xfId="6" applyFont="1" applyFill="1" applyAlignment="1"/>
    <xf numFmtId="164" fontId="5" fillId="2" borderId="0" xfId="6" applyFont="1" applyFill="1" applyAlignment="1">
      <alignment horizontal="left"/>
    </xf>
    <xf numFmtId="0" fontId="27" fillId="0" borderId="0" xfId="0" applyFont="1" applyAlignment="1">
      <alignment horizontal="right"/>
    </xf>
    <xf numFmtId="49" fontId="3" fillId="0" borderId="0" xfId="2" applyNumberFormat="1" applyAlignment="1">
      <alignment horizontal="left"/>
    </xf>
    <xf numFmtId="0" fontId="3" fillId="2" borderId="0" xfId="2" applyFill="1" applyAlignment="1">
      <alignment horizontal="left" wrapText="1"/>
    </xf>
    <xf numFmtId="1" fontId="3" fillId="0" borderId="0" xfId="2" applyNumberFormat="1" applyAlignment="1">
      <alignment horizontal="left" wrapText="1"/>
    </xf>
    <xf numFmtId="1" fontId="3" fillId="0" borderId="0" xfId="2" applyNumberFormat="1" applyAlignment="1">
      <alignment horizontal="left"/>
    </xf>
    <xf numFmtId="1" fontId="3" fillId="2" borderId="0" xfId="4" applyNumberFormat="1" applyFont="1" applyFill="1" applyBorder="1" applyAlignment="1"/>
    <xf numFmtId="3" fontId="3" fillId="0" borderId="0" xfId="2" applyNumberFormat="1"/>
    <xf numFmtId="3" fontId="3" fillId="0" borderId="0" xfId="2" applyNumberFormat="1" applyAlignment="1">
      <alignment horizontal="right" vertical="top"/>
    </xf>
    <xf numFmtId="3" fontId="3" fillId="2" borderId="0" xfId="2" applyNumberFormat="1" applyFill="1"/>
    <xf numFmtId="0" fontId="3" fillId="0" borderId="0" xfId="0" applyFont="1" applyAlignment="1">
      <alignment horizontal="left"/>
    </xf>
    <xf numFmtId="0" fontId="27" fillId="0" borderId="0" xfId="0" applyFont="1" applyAlignment="1">
      <alignment wrapText="1"/>
    </xf>
    <xf numFmtId="3" fontId="5" fillId="0" borderId="0" xfId="2" applyNumberFormat="1" applyFont="1"/>
    <xf numFmtId="0" fontId="27" fillId="0" borderId="0" xfId="0" applyFont="1" applyAlignment="1">
      <alignment vertical="center"/>
    </xf>
    <xf numFmtId="0" fontId="27" fillId="2" borderId="0" xfId="0" applyFont="1" applyFill="1"/>
    <xf numFmtId="165" fontId="22" fillId="5" borderId="2" xfId="1" applyNumberFormat="1" applyFont="1" applyFill="1" applyBorder="1"/>
    <xf numFmtId="0" fontId="2" fillId="7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167" fontId="5" fillId="7" borderId="2" xfId="0" applyNumberFormat="1" applyFont="1" applyFill="1" applyBorder="1" applyAlignment="1">
      <alignment horizontal="center" vertical="top" wrapText="1"/>
    </xf>
    <xf numFmtId="0" fontId="5" fillId="16" borderId="19" xfId="2" applyFont="1" applyFill="1" applyBorder="1" applyAlignment="1">
      <alignment horizontal="center"/>
    </xf>
    <xf numFmtId="0" fontId="5" fillId="16" borderId="20" xfId="2" applyFont="1" applyFill="1" applyBorder="1" applyAlignment="1">
      <alignment horizontal="center"/>
    </xf>
    <xf numFmtId="0" fontId="5" fillId="16" borderId="21" xfId="2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164" fontId="5" fillId="0" borderId="19" xfId="6" applyFont="1" applyBorder="1" applyAlignment="1">
      <alignment horizontal="center"/>
    </xf>
    <xf numFmtId="164" fontId="5" fillId="0" borderId="20" xfId="6" applyFont="1" applyBorder="1" applyAlignment="1">
      <alignment horizontal="center"/>
    </xf>
    <xf numFmtId="164" fontId="5" fillId="0" borderId="21" xfId="6" applyFont="1" applyBorder="1" applyAlignment="1">
      <alignment horizontal="center"/>
    </xf>
  </cellXfs>
  <cellStyles count="21">
    <cellStyle name="Comma" xfId="1" builtinId="3"/>
    <cellStyle name="Comma 2" xfId="4" xr:uid="{00000000-0005-0000-0000-000001000000}"/>
    <cellStyle name="Comma 2 2" xfId="7" xr:uid="{00000000-0005-0000-0000-000002000000}"/>
    <cellStyle name="Comma 2 2 2" xfId="16" xr:uid="{1EA0E79E-AEF5-45EA-86B1-9E6E572451D1}"/>
    <cellStyle name="Comma 2 3" xfId="18" xr:uid="{12E2C705-4C6D-4158-877F-FCCB58FA0065}"/>
    <cellStyle name="Comma 2 4" xfId="20" xr:uid="{6BE164EC-76B0-4963-9723-CBDB92C3961A}"/>
    <cellStyle name="Comma 2 5" xfId="12" xr:uid="{790A3B9E-F1F1-448B-85A6-A04C94FB902A}"/>
    <cellStyle name="Comma 3" xfId="5" xr:uid="{00000000-0005-0000-0000-000003000000}"/>
    <cellStyle name="Comma 3 2" xfId="6" xr:uid="{00000000-0005-0000-0000-000004000000}"/>
    <cellStyle name="Comma 3 3" xfId="13" xr:uid="{9C54DAF8-7765-4530-93AE-077DC05DC401}"/>
    <cellStyle name="Comma 4" xfId="8" xr:uid="{00000000-0005-0000-0000-000005000000}"/>
    <cellStyle name="Comma 4 2" xfId="14" xr:uid="{B804ED5D-CEF4-4CEA-92DF-A8D3EA669FC4}"/>
    <cellStyle name="Comma 5" xfId="15" xr:uid="{1A30D99E-E736-467E-AA8B-BE170A6A3B27}"/>
    <cellStyle name="Comma 6" xfId="17" xr:uid="{60C07E45-082A-4D74-A379-B159B53879DC}"/>
    <cellStyle name="Comma 7" xfId="19" xr:uid="{F8213B4D-B564-45A0-90A1-0E7BB4888483}"/>
    <cellStyle name="Comma 8" xfId="11" xr:uid="{CC2CBE8E-45CF-4C09-A8D0-F23A9A40D0CC}"/>
    <cellStyle name="Hyperlink 2" xfId="9" xr:uid="{B8510D33-C441-4A42-A8A9-629D5ACAB422}"/>
    <cellStyle name="Normal" xfId="0" builtinId="0"/>
    <cellStyle name="Normal 2" xfId="2" xr:uid="{00000000-0005-0000-0000-000007000000}"/>
    <cellStyle name="Normal 2 2" xfId="10" xr:uid="{79299CED-A5EA-4111-BECB-BAF055ED6736}"/>
    <cellStyle name="Normal 3" xfId="3" xr:uid="{00000000-0005-0000-0000-000008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D6CAF19-18C9-46EF-A717-EDD247FEF6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133350</xdr:rowOff>
    </xdr:from>
    <xdr:to>
      <xdr:col>3</xdr:col>
      <xdr:colOff>994195</xdr:colOff>
      <xdr:row>6</xdr:row>
      <xdr:rowOff>104775</xdr:rowOff>
    </xdr:to>
    <xdr:pic>
      <xdr:nvPicPr>
        <xdr:cNvPr id="2" name="Picture 1" descr="C:\Users\xmbonye\AppData\Local\Microsoft\Windows\Temporary Internet Files\Content.Outlook\NQ2TXY5B\GOAL LOGO 2 (00000003)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14350"/>
          <a:ext cx="276225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133350</xdr:rowOff>
    </xdr:from>
    <xdr:to>
      <xdr:col>5</xdr:col>
      <xdr:colOff>800100</xdr:colOff>
      <xdr:row>6</xdr:row>
      <xdr:rowOff>104775</xdr:rowOff>
    </xdr:to>
    <xdr:pic>
      <xdr:nvPicPr>
        <xdr:cNvPr id="3" name="Picture 2" descr="C:\Users\xmbonye\AppData\Local\Microsoft\Windows\Temporary Internet Files\Content.Outlook\NQ2TXY5B\GOAL LOGO 2 (00000003)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14350"/>
          <a:ext cx="2762250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mbonye\Desktop\FAR%20Uganda-Insurance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"/>
      <sheetName val="Donor, country + category code"/>
      <sheetName val="Depreciation Rates "/>
    </sheetNames>
    <sheetDataSet>
      <sheetData sheetId="0" refreshError="1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G257"/>
  <sheetViews>
    <sheetView zoomScale="106" zoomScaleNormal="106" workbookViewId="0">
      <pane ySplit="8" topLeftCell="A211" activePane="bottomLeft" state="frozen"/>
      <selection activeCell="B8" sqref="B8"/>
      <selection pane="bottomLeft" activeCell="F250" sqref="F250"/>
    </sheetView>
  </sheetViews>
  <sheetFormatPr defaultRowHeight="15" x14ac:dyDescent="0.25"/>
  <cols>
    <col min="1" max="1" width="0" hidden="1" customWidth="1"/>
    <col min="2" max="2" width="9.140625" style="11"/>
    <col min="3" max="3" width="18.140625" style="122" customWidth="1"/>
    <col min="4" max="4" width="32.5703125" style="10" customWidth="1"/>
    <col min="5" max="5" width="22.28515625" style="142" hidden="1" customWidth="1"/>
    <col min="6" max="6" width="29" style="11" customWidth="1"/>
    <col min="7" max="7" width="0" style="98" hidden="1" customWidth="1"/>
    <col min="8" max="8" width="15.140625" style="11" customWidth="1"/>
    <col min="9" max="9" width="12.5703125" style="171" customWidth="1"/>
    <col min="10" max="11" width="15.42578125" style="10" customWidth="1"/>
    <col min="12" max="12" width="19.42578125" style="10" customWidth="1"/>
    <col min="13" max="13" width="17.140625" style="142" customWidth="1"/>
    <col min="14" max="14" width="21.42578125" style="80" customWidth="1"/>
  </cols>
  <sheetData>
    <row r="1" spans="1:241" x14ac:dyDescent="0.25">
      <c r="A1" s="22" t="s">
        <v>0</v>
      </c>
      <c r="B1" s="40"/>
      <c r="C1" s="113"/>
      <c r="D1" s="39"/>
      <c r="E1" s="137"/>
      <c r="F1" s="40"/>
      <c r="G1" s="96"/>
      <c r="H1" s="40"/>
      <c r="I1" s="161"/>
      <c r="J1" s="39"/>
      <c r="K1" s="39"/>
      <c r="L1" s="39"/>
      <c r="M1" s="137"/>
      <c r="N1" s="71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</row>
    <row r="2" spans="1:241" x14ac:dyDescent="0.25">
      <c r="A2" s="22"/>
      <c r="B2" s="40"/>
      <c r="C2" s="113"/>
      <c r="D2" s="39"/>
      <c r="E2" s="137"/>
      <c r="F2" s="40"/>
      <c r="G2" s="96"/>
      <c r="H2" s="40"/>
      <c r="I2" s="161"/>
      <c r="J2" s="39"/>
      <c r="K2" s="39"/>
      <c r="L2" s="39"/>
      <c r="M2" s="137"/>
      <c r="N2" s="71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</row>
    <row r="3" spans="1:241" x14ac:dyDescent="0.25">
      <c r="A3" s="14"/>
      <c r="B3" s="14"/>
      <c r="C3" s="114"/>
      <c r="D3" s="39"/>
      <c r="E3" s="138" t="s">
        <v>417</v>
      </c>
      <c r="F3" s="36"/>
      <c r="G3" s="180"/>
      <c r="H3" s="36"/>
      <c r="I3" s="72"/>
      <c r="J3" s="35"/>
      <c r="K3" s="35"/>
      <c r="L3" s="35"/>
      <c r="M3" s="205"/>
      <c r="N3" s="105"/>
      <c r="O3" s="14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</row>
    <row r="4" spans="1:241" x14ac:dyDescent="0.25">
      <c r="A4" s="22"/>
      <c r="B4" s="40"/>
      <c r="C4" s="113"/>
      <c r="D4" s="39"/>
      <c r="E4" s="139" t="s">
        <v>1</v>
      </c>
      <c r="F4" s="14"/>
      <c r="G4" s="56"/>
      <c r="H4" s="14"/>
      <c r="I4" s="162"/>
      <c r="J4" s="32"/>
      <c r="K4" s="32"/>
      <c r="L4" s="32"/>
      <c r="M4" s="206"/>
      <c r="N4" s="30"/>
      <c r="O4" s="14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</row>
    <row r="5" spans="1:241" x14ac:dyDescent="0.25">
      <c r="A5" s="14"/>
      <c r="B5" s="14"/>
      <c r="C5" s="115"/>
      <c r="D5" s="39"/>
      <c r="E5" s="140" t="s">
        <v>2</v>
      </c>
      <c r="F5" s="28"/>
      <c r="G5" s="181"/>
      <c r="H5" s="28"/>
      <c r="I5" s="73"/>
      <c r="J5" s="27"/>
      <c r="K5" s="27"/>
      <c r="L5" s="27"/>
      <c r="M5" s="207"/>
      <c r="N5" s="106"/>
      <c r="O5" s="14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</row>
    <row r="6" spans="1:241" x14ac:dyDescent="0.25">
      <c r="A6" s="14"/>
      <c r="B6" s="14"/>
      <c r="C6" s="115"/>
      <c r="D6" s="32"/>
      <c r="E6" s="97"/>
      <c r="F6" s="23"/>
      <c r="G6" s="97"/>
      <c r="H6" s="23"/>
      <c r="I6" s="74"/>
      <c r="J6" s="25"/>
      <c r="K6" s="25"/>
      <c r="L6" s="147">
        <v>4230.1000000000004</v>
      </c>
      <c r="M6" s="208"/>
      <c r="N6" s="106"/>
      <c r="O6" s="14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</row>
    <row r="7" spans="1:241" x14ac:dyDescent="0.25">
      <c r="A7" s="14"/>
      <c r="B7" s="14"/>
      <c r="C7" s="115"/>
      <c r="D7" s="32"/>
      <c r="E7" s="97"/>
      <c r="F7" s="23"/>
      <c r="G7" s="97"/>
      <c r="H7" s="23"/>
      <c r="I7" s="74"/>
      <c r="J7" s="25"/>
      <c r="K7" s="25"/>
      <c r="L7" s="25"/>
      <c r="M7" s="208"/>
      <c r="N7" s="106"/>
      <c r="O7" s="1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</row>
    <row r="8" spans="1:241" s="1" customFormat="1" ht="33.75" x14ac:dyDescent="0.25">
      <c r="A8" s="18" t="s">
        <v>3</v>
      </c>
      <c r="B8" s="129" t="s">
        <v>4</v>
      </c>
      <c r="C8" s="116" t="s">
        <v>5</v>
      </c>
      <c r="D8" s="18" t="s">
        <v>6</v>
      </c>
      <c r="E8" s="18" t="s">
        <v>7</v>
      </c>
      <c r="F8" s="129" t="s">
        <v>8</v>
      </c>
      <c r="G8" s="18" t="s">
        <v>9</v>
      </c>
      <c r="H8" s="20" t="s">
        <v>10</v>
      </c>
      <c r="I8" s="75" t="s">
        <v>11</v>
      </c>
      <c r="J8" s="19" t="s">
        <v>919</v>
      </c>
      <c r="K8" s="19" t="s">
        <v>920</v>
      </c>
      <c r="L8" s="19" t="s">
        <v>475</v>
      </c>
      <c r="M8" s="18" t="s">
        <v>12</v>
      </c>
      <c r="N8" s="107" t="s">
        <v>14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</row>
    <row r="9" spans="1:241" s="1" customFormat="1" ht="24" customHeight="1" x14ac:dyDescent="0.25">
      <c r="A9" s="17"/>
      <c r="B9" s="130"/>
      <c r="C9" s="117" t="s">
        <v>15</v>
      </c>
      <c r="D9" s="238"/>
      <c r="E9" s="102"/>
      <c r="F9" s="84"/>
      <c r="G9" s="151"/>
      <c r="H9" s="84"/>
      <c r="I9" s="163"/>
      <c r="J9" s="101"/>
      <c r="K9" s="101"/>
      <c r="L9" s="102"/>
      <c r="M9" s="151"/>
      <c r="N9" s="7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</row>
    <row r="10" spans="1:241" s="1" customFormat="1" ht="15" customHeight="1" x14ac:dyDescent="0.25">
      <c r="A10" s="17"/>
      <c r="B10" s="6" t="s">
        <v>16</v>
      </c>
      <c r="C10" s="118">
        <v>42450</v>
      </c>
      <c r="D10" s="239" t="s">
        <v>17</v>
      </c>
      <c r="E10" s="134" t="s">
        <v>18</v>
      </c>
      <c r="F10" s="179" t="s">
        <v>19</v>
      </c>
      <c r="G10" s="55">
        <v>44166</v>
      </c>
      <c r="H10" s="42">
        <v>4</v>
      </c>
      <c r="I10" s="83">
        <v>204.12491384338054</v>
      </c>
      <c r="J10" s="45">
        <f>10%*I10</f>
        <v>20.412491384338054</v>
      </c>
      <c r="K10" s="69">
        <f>43%*I10</f>
        <v>87.773712952653625</v>
      </c>
      <c r="L10" s="69">
        <f>K10*4230</f>
        <v>371282.80578972481</v>
      </c>
      <c r="M10" s="209" t="s">
        <v>20</v>
      </c>
      <c r="N10" s="108" t="s">
        <v>21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</row>
    <row r="11" spans="1:241" s="1" customFormat="1" ht="15" customHeight="1" x14ac:dyDescent="0.25">
      <c r="A11" s="17"/>
      <c r="B11" s="6" t="s">
        <v>16</v>
      </c>
      <c r="C11" s="118">
        <v>42450</v>
      </c>
      <c r="D11" s="239" t="s">
        <v>17</v>
      </c>
      <c r="E11" s="134" t="s">
        <v>18</v>
      </c>
      <c r="F11" s="179" t="s">
        <v>22</v>
      </c>
      <c r="G11" s="55">
        <v>44166</v>
      </c>
      <c r="H11" s="42">
        <v>4</v>
      </c>
      <c r="I11" s="83">
        <v>204.12491384338054</v>
      </c>
      <c r="J11" s="45">
        <f t="shared" ref="J11:J38" si="0">10%*I11</f>
        <v>20.412491384338054</v>
      </c>
      <c r="K11" s="69">
        <f t="shared" ref="K11:K38" si="1">43%*I11</f>
        <v>87.773712952653625</v>
      </c>
      <c r="L11" s="69">
        <f t="shared" ref="L11:L74" si="2">K11*4230</f>
        <v>371282.80578972481</v>
      </c>
      <c r="M11" s="209" t="s">
        <v>23</v>
      </c>
      <c r="N11" s="108" t="s">
        <v>21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</row>
    <row r="12" spans="1:241" s="1" customFormat="1" ht="15" customHeight="1" x14ac:dyDescent="0.25">
      <c r="A12" s="17"/>
      <c r="B12" s="6" t="s">
        <v>16</v>
      </c>
      <c r="C12" s="118">
        <v>42450</v>
      </c>
      <c r="D12" s="239" t="s">
        <v>17</v>
      </c>
      <c r="E12" s="134" t="s">
        <v>18</v>
      </c>
      <c r="F12" s="179" t="s">
        <v>24</v>
      </c>
      <c r="G12" s="55">
        <v>44166</v>
      </c>
      <c r="H12" s="42">
        <v>4</v>
      </c>
      <c r="I12" s="83">
        <v>204.12491384338054</v>
      </c>
      <c r="J12" s="45">
        <f t="shared" si="0"/>
        <v>20.412491384338054</v>
      </c>
      <c r="K12" s="69">
        <f t="shared" si="1"/>
        <v>87.773712952653625</v>
      </c>
      <c r="L12" s="69">
        <f t="shared" si="2"/>
        <v>371282.80578972481</v>
      </c>
      <c r="M12" s="209" t="s">
        <v>25</v>
      </c>
      <c r="N12" s="108" t="s">
        <v>21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</row>
    <row r="13" spans="1:241" s="1" customFormat="1" ht="15" customHeight="1" x14ac:dyDescent="0.25">
      <c r="A13" s="17"/>
      <c r="B13" s="6" t="s">
        <v>16</v>
      </c>
      <c r="C13" s="118">
        <v>42450</v>
      </c>
      <c r="D13" s="239" t="s">
        <v>26</v>
      </c>
      <c r="E13" s="134" t="s">
        <v>27</v>
      </c>
      <c r="F13" s="179" t="s">
        <v>28</v>
      </c>
      <c r="G13" s="55">
        <v>44166</v>
      </c>
      <c r="H13" s="42">
        <v>4</v>
      </c>
      <c r="I13" s="164">
        <v>2914.5718678755106</v>
      </c>
      <c r="J13" s="45">
        <f t="shared" si="0"/>
        <v>291.45718678755105</v>
      </c>
      <c r="K13" s="69">
        <f t="shared" si="1"/>
        <v>1253.2659031864696</v>
      </c>
      <c r="L13" s="69">
        <f t="shared" si="2"/>
        <v>5301314.7704787664</v>
      </c>
      <c r="M13" s="209" t="s">
        <v>29</v>
      </c>
      <c r="N13" s="108" t="s">
        <v>21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</row>
    <row r="14" spans="1:241" s="1" customFormat="1" ht="15" customHeight="1" x14ac:dyDescent="0.25">
      <c r="A14" s="17"/>
      <c r="B14" s="6" t="s">
        <v>16</v>
      </c>
      <c r="C14" s="118">
        <v>42566</v>
      </c>
      <c r="D14" s="239" t="s">
        <v>30</v>
      </c>
      <c r="E14" s="134" t="s">
        <v>31</v>
      </c>
      <c r="F14" s="179" t="s">
        <v>32</v>
      </c>
      <c r="G14" s="55">
        <v>44166</v>
      </c>
      <c r="H14" s="42">
        <v>4</v>
      </c>
      <c r="I14" s="83">
        <v>775.68206229860368</v>
      </c>
      <c r="J14" s="45">
        <f t="shared" si="0"/>
        <v>77.56820622986038</v>
      </c>
      <c r="K14" s="69">
        <f t="shared" si="1"/>
        <v>333.5432867883996</v>
      </c>
      <c r="L14" s="69">
        <f t="shared" si="2"/>
        <v>1410888.1031149302</v>
      </c>
      <c r="M14" s="209" t="s">
        <v>33</v>
      </c>
      <c r="N14" s="108" t="s">
        <v>21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</row>
    <row r="15" spans="1:241" s="1" customFormat="1" ht="15" customHeight="1" x14ac:dyDescent="0.25">
      <c r="A15" s="17"/>
      <c r="B15" s="6" t="s">
        <v>16</v>
      </c>
      <c r="C15" s="118">
        <v>43199</v>
      </c>
      <c r="D15" s="239" t="s">
        <v>39</v>
      </c>
      <c r="E15" s="134" t="s">
        <v>31</v>
      </c>
      <c r="F15" s="179" t="s">
        <v>40</v>
      </c>
      <c r="G15" s="55">
        <v>44166</v>
      </c>
      <c r="H15" s="42">
        <v>2</v>
      </c>
      <c r="I15" s="164">
        <v>820.53213440585398</v>
      </c>
      <c r="J15" s="45">
        <f t="shared" si="0"/>
        <v>82.053213440585409</v>
      </c>
      <c r="K15" s="69">
        <f t="shared" si="1"/>
        <v>352.82881779451719</v>
      </c>
      <c r="L15" s="69">
        <f t="shared" si="2"/>
        <v>1492465.8992708076</v>
      </c>
      <c r="M15" s="134" t="s">
        <v>41</v>
      </c>
      <c r="N15" s="108" t="s">
        <v>21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</row>
    <row r="16" spans="1:241" s="1" customFormat="1" ht="15" customHeight="1" x14ac:dyDescent="0.25">
      <c r="A16" s="17"/>
      <c r="B16" s="6" t="s">
        <v>16</v>
      </c>
      <c r="C16" s="118">
        <v>43199</v>
      </c>
      <c r="D16" s="239" t="s">
        <v>39</v>
      </c>
      <c r="E16" s="134" t="s">
        <v>31</v>
      </c>
      <c r="F16" s="179" t="s">
        <v>42</v>
      </c>
      <c r="G16" s="55">
        <v>44166</v>
      </c>
      <c r="H16" s="42">
        <v>2</v>
      </c>
      <c r="I16" s="83">
        <v>820.53213440585398</v>
      </c>
      <c r="J16" s="45">
        <f t="shared" si="0"/>
        <v>82.053213440585409</v>
      </c>
      <c r="K16" s="69">
        <f t="shared" si="1"/>
        <v>352.82881779451719</v>
      </c>
      <c r="L16" s="69">
        <f t="shared" si="2"/>
        <v>1492465.8992708076</v>
      </c>
      <c r="M16" s="134" t="s">
        <v>43</v>
      </c>
      <c r="N16" s="108" t="s">
        <v>21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</row>
    <row r="17" spans="1:241" s="1" customFormat="1" ht="15" customHeight="1" x14ac:dyDescent="0.25">
      <c r="A17" s="17"/>
      <c r="B17" s="6" t="s">
        <v>16</v>
      </c>
      <c r="C17" s="118">
        <v>43199</v>
      </c>
      <c r="D17" s="239" t="s">
        <v>39</v>
      </c>
      <c r="E17" s="134" t="s">
        <v>31</v>
      </c>
      <c r="F17" s="179" t="s">
        <v>44</v>
      </c>
      <c r="G17" s="55">
        <v>44166</v>
      </c>
      <c r="H17" s="42">
        <v>2</v>
      </c>
      <c r="I17" s="83">
        <v>820.53213440585398</v>
      </c>
      <c r="J17" s="45">
        <f t="shared" si="0"/>
        <v>82.053213440585409</v>
      </c>
      <c r="K17" s="69">
        <f t="shared" si="1"/>
        <v>352.82881779451719</v>
      </c>
      <c r="L17" s="69">
        <f t="shared" si="2"/>
        <v>1492465.8992708076</v>
      </c>
      <c r="M17" s="134" t="s">
        <v>45</v>
      </c>
      <c r="N17" s="108" t="s">
        <v>21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</row>
    <row r="18" spans="1:241" s="1" customFormat="1" ht="15" customHeight="1" x14ac:dyDescent="0.25">
      <c r="A18" s="17"/>
      <c r="B18" s="9" t="s">
        <v>16</v>
      </c>
      <c r="C18" s="118">
        <v>43476</v>
      </c>
      <c r="D18" s="239" t="s">
        <v>46</v>
      </c>
      <c r="E18" s="134" t="s">
        <v>31</v>
      </c>
      <c r="F18" s="179" t="s">
        <v>47</v>
      </c>
      <c r="G18" s="55">
        <v>44166</v>
      </c>
      <c r="H18" s="42">
        <v>1</v>
      </c>
      <c r="I18" s="83">
        <v>607.23105022396101</v>
      </c>
      <c r="J18" s="45">
        <f t="shared" si="0"/>
        <v>60.723105022396105</v>
      </c>
      <c r="K18" s="69">
        <f t="shared" si="1"/>
        <v>261.10935159630321</v>
      </c>
      <c r="L18" s="69">
        <f t="shared" si="2"/>
        <v>1104492.5572523626</v>
      </c>
      <c r="M18" s="134" t="s">
        <v>48</v>
      </c>
      <c r="N18" s="108" t="s">
        <v>21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</row>
    <row r="19" spans="1:241" s="1" customFormat="1" ht="15" customHeight="1" x14ac:dyDescent="0.25">
      <c r="A19" s="17"/>
      <c r="B19" s="9" t="s">
        <v>16</v>
      </c>
      <c r="C19" s="118">
        <v>43594</v>
      </c>
      <c r="D19" s="239" t="s">
        <v>49</v>
      </c>
      <c r="E19" s="134" t="s">
        <v>50</v>
      </c>
      <c r="F19" s="179" t="s">
        <v>51</v>
      </c>
      <c r="G19" s="55">
        <v>44166</v>
      </c>
      <c r="H19" s="42">
        <v>1</v>
      </c>
      <c r="I19" s="83">
        <v>295.825493997536</v>
      </c>
      <c r="J19" s="45">
        <f t="shared" si="0"/>
        <v>29.582549399753603</v>
      </c>
      <c r="K19" s="69">
        <f t="shared" si="1"/>
        <v>127.20496241894048</v>
      </c>
      <c r="L19" s="69">
        <f t="shared" si="2"/>
        <v>538076.99103211821</v>
      </c>
      <c r="M19" s="134" t="s">
        <v>52</v>
      </c>
      <c r="N19" s="108" t="s">
        <v>21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</row>
    <row r="20" spans="1:241" s="1" customFormat="1" ht="15" customHeight="1" x14ac:dyDescent="0.25">
      <c r="A20" s="247"/>
      <c r="B20" s="9" t="s">
        <v>16</v>
      </c>
      <c r="C20" s="118">
        <v>43595</v>
      </c>
      <c r="D20" s="239" t="s">
        <v>53</v>
      </c>
      <c r="E20" s="134" t="s">
        <v>18</v>
      </c>
      <c r="F20" s="179" t="s">
        <v>54</v>
      </c>
      <c r="G20" s="55">
        <v>44166</v>
      </c>
      <c r="H20" s="42">
        <v>1</v>
      </c>
      <c r="I20" s="83">
        <v>1134.1171077387378</v>
      </c>
      <c r="J20" s="45">
        <f t="shared" si="0"/>
        <v>113.41171077387378</v>
      </c>
      <c r="K20" s="69">
        <f t="shared" si="1"/>
        <v>487.67035632765726</v>
      </c>
      <c r="L20" s="69">
        <f t="shared" si="2"/>
        <v>2062845.6072659902</v>
      </c>
      <c r="M20" s="134" t="s">
        <v>55</v>
      </c>
      <c r="N20" s="108" t="s">
        <v>21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</row>
    <row r="21" spans="1:241" s="1" customFormat="1" ht="15" customHeight="1" x14ac:dyDescent="0.25">
      <c r="A21" s="247"/>
      <c r="B21" s="9" t="s">
        <v>16</v>
      </c>
      <c r="C21" s="118">
        <v>43595</v>
      </c>
      <c r="D21" s="239" t="s">
        <v>56</v>
      </c>
      <c r="E21" s="134" t="s">
        <v>18</v>
      </c>
      <c r="F21" s="179" t="s">
        <v>57</v>
      </c>
      <c r="G21" s="55">
        <v>44166</v>
      </c>
      <c r="H21" s="42">
        <v>1</v>
      </c>
      <c r="I21" s="83">
        <v>561.08951646021762</v>
      </c>
      <c r="J21" s="45">
        <f t="shared" si="0"/>
        <v>56.108951646021765</v>
      </c>
      <c r="K21" s="69">
        <f t="shared" si="1"/>
        <v>241.26849207789357</v>
      </c>
      <c r="L21" s="69">
        <f t="shared" si="2"/>
        <v>1020565.7214894898</v>
      </c>
      <c r="M21" s="134" t="s">
        <v>58</v>
      </c>
      <c r="N21" s="108" t="s">
        <v>21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</row>
    <row r="22" spans="1:241" s="1" customFormat="1" ht="15" customHeight="1" x14ac:dyDescent="0.25">
      <c r="A22" s="247"/>
      <c r="B22" s="9" t="s">
        <v>16</v>
      </c>
      <c r="C22" s="118">
        <v>43645</v>
      </c>
      <c r="D22" s="239" t="s">
        <v>70</v>
      </c>
      <c r="E22" s="134" t="s">
        <v>31</v>
      </c>
      <c r="F22" s="179" t="s">
        <v>71</v>
      </c>
      <c r="G22" s="55">
        <v>44166</v>
      </c>
      <c r="H22" s="42">
        <v>1</v>
      </c>
      <c r="I22" s="83">
        <v>727.05601907032178</v>
      </c>
      <c r="J22" s="45">
        <f t="shared" si="0"/>
        <v>72.705601907032175</v>
      </c>
      <c r="K22" s="69">
        <f t="shared" si="1"/>
        <v>312.63408820023835</v>
      </c>
      <c r="L22" s="69">
        <f t="shared" si="2"/>
        <v>1322442.1930870083</v>
      </c>
      <c r="M22" s="134" t="s">
        <v>72</v>
      </c>
      <c r="N22" s="108" t="s">
        <v>21</v>
      </c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</row>
    <row r="23" spans="1:241" s="1" customFormat="1" ht="15" customHeight="1" x14ac:dyDescent="0.25">
      <c r="A23" s="247"/>
      <c r="B23" s="9" t="s">
        <v>16</v>
      </c>
      <c r="C23" s="119" t="s">
        <v>73</v>
      </c>
      <c r="D23" s="240" t="s">
        <v>74</v>
      </c>
      <c r="E23" s="134" t="s">
        <v>27</v>
      </c>
      <c r="F23" s="179" t="s">
        <v>75</v>
      </c>
      <c r="G23" s="55">
        <v>44166</v>
      </c>
      <c r="H23" s="42">
        <v>5</v>
      </c>
      <c r="I23" s="83">
        <v>287</v>
      </c>
      <c r="J23" s="45">
        <f t="shared" si="0"/>
        <v>28.700000000000003</v>
      </c>
      <c r="K23" s="69">
        <f t="shared" si="1"/>
        <v>123.41</v>
      </c>
      <c r="L23" s="69">
        <f t="shared" si="2"/>
        <v>522024.3</v>
      </c>
      <c r="M23" s="134" t="s">
        <v>76</v>
      </c>
      <c r="N23" s="108" t="s">
        <v>21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</row>
    <row r="24" spans="1:241" x14ac:dyDescent="0.25">
      <c r="B24" s="6" t="s">
        <v>16</v>
      </c>
      <c r="C24" s="118">
        <v>42686</v>
      </c>
      <c r="D24" s="239" t="s">
        <v>77</v>
      </c>
      <c r="E24" s="134" t="s">
        <v>31</v>
      </c>
      <c r="F24" s="179" t="s">
        <v>78</v>
      </c>
      <c r="G24" s="55">
        <v>44166</v>
      </c>
      <c r="H24" s="85">
        <v>4</v>
      </c>
      <c r="I24" s="83">
        <v>587.08568983552937</v>
      </c>
      <c r="J24" s="45">
        <f t="shared" si="0"/>
        <v>58.708568983552937</v>
      </c>
      <c r="K24" s="69">
        <f t="shared" si="1"/>
        <v>252.44684662927762</v>
      </c>
      <c r="L24" s="69">
        <f t="shared" si="2"/>
        <v>1067850.1612418443</v>
      </c>
      <c r="M24" s="209" t="s">
        <v>79</v>
      </c>
      <c r="N24" s="108" t="s">
        <v>21</v>
      </c>
    </row>
    <row r="25" spans="1:241" x14ac:dyDescent="0.25">
      <c r="B25" s="6" t="s">
        <v>16</v>
      </c>
      <c r="C25" s="120">
        <v>44046</v>
      </c>
      <c r="D25" s="239" t="s">
        <v>80</v>
      </c>
      <c r="E25" s="134" t="s">
        <v>31</v>
      </c>
      <c r="F25" s="5" t="s">
        <v>418</v>
      </c>
      <c r="G25" s="55">
        <v>44166</v>
      </c>
      <c r="H25" s="85"/>
      <c r="I25" s="83">
        <v>893</v>
      </c>
      <c r="J25" s="45">
        <f t="shared" si="0"/>
        <v>89.300000000000011</v>
      </c>
      <c r="K25" s="69">
        <f t="shared" si="1"/>
        <v>383.99</v>
      </c>
      <c r="L25" s="69">
        <f t="shared" si="2"/>
        <v>1624277.7</v>
      </c>
      <c r="M25" s="210" t="s">
        <v>81</v>
      </c>
      <c r="N25" s="108" t="s">
        <v>21</v>
      </c>
    </row>
    <row r="26" spans="1:241" x14ac:dyDescent="0.25">
      <c r="B26" s="6" t="s">
        <v>16</v>
      </c>
      <c r="C26" s="118">
        <v>42686</v>
      </c>
      <c r="D26" s="239" t="s">
        <v>77</v>
      </c>
      <c r="E26" s="134" t="s">
        <v>31</v>
      </c>
      <c r="F26" s="179" t="s">
        <v>82</v>
      </c>
      <c r="G26" s="55">
        <v>44166</v>
      </c>
      <c r="H26" s="85">
        <v>4</v>
      </c>
      <c r="I26" s="83">
        <v>587.08568983552937</v>
      </c>
      <c r="J26" s="45">
        <f t="shared" si="0"/>
        <v>58.708568983552937</v>
      </c>
      <c r="K26" s="69">
        <f t="shared" si="1"/>
        <v>252.44684662927762</v>
      </c>
      <c r="L26" s="69">
        <f t="shared" si="2"/>
        <v>1067850.1612418443</v>
      </c>
      <c r="M26" s="209" t="s">
        <v>83</v>
      </c>
      <c r="N26" s="108" t="s">
        <v>21</v>
      </c>
    </row>
    <row r="27" spans="1:241" x14ac:dyDescent="0.25">
      <c r="B27" s="6" t="s">
        <v>16</v>
      </c>
      <c r="C27" s="121" t="s">
        <v>84</v>
      </c>
      <c r="D27" s="239" t="s">
        <v>85</v>
      </c>
      <c r="E27" s="134" t="s">
        <v>31</v>
      </c>
      <c r="F27" s="179" t="s">
        <v>86</v>
      </c>
      <c r="G27" s="55">
        <v>44166</v>
      </c>
      <c r="H27" s="85">
        <v>5</v>
      </c>
      <c r="I27" s="83">
        <v>527</v>
      </c>
      <c r="J27" s="45">
        <f t="shared" si="0"/>
        <v>52.7</v>
      </c>
      <c r="K27" s="69">
        <f t="shared" si="1"/>
        <v>226.60999999999999</v>
      </c>
      <c r="L27" s="69">
        <f t="shared" si="2"/>
        <v>958560.29999999993</v>
      </c>
      <c r="M27" s="210" t="s">
        <v>87</v>
      </c>
      <c r="N27" s="108" t="s">
        <v>21</v>
      </c>
    </row>
    <row r="28" spans="1:241" x14ac:dyDescent="0.25">
      <c r="B28" s="6" t="s">
        <v>16</v>
      </c>
      <c r="C28" s="178">
        <v>44046</v>
      </c>
      <c r="D28" s="239" t="s">
        <v>80</v>
      </c>
      <c r="E28" s="43" t="s">
        <v>31</v>
      </c>
      <c r="F28" s="179" t="s">
        <v>898</v>
      </c>
      <c r="G28" s="43">
        <v>2020</v>
      </c>
      <c r="H28" s="85"/>
      <c r="I28" s="77">
        <v>761</v>
      </c>
      <c r="J28" s="45">
        <f t="shared" si="0"/>
        <v>76.100000000000009</v>
      </c>
      <c r="K28" s="69">
        <f t="shared" si="1"/>
        <v>327.23</v>
      </c>
      <c r="L28" s="69">
        <f t="shared" si="2"/>
        <v>1384182.9000000001</v>
      </c>
      <c r="M28" s="134" t="s">
        <v>907</v>
      </c>
      <c r="N28" s="108" t="s">
        <v>21</v>
      </c>
    </row>
    <row r="29" spans="1:241" x14ac:dyDescent="0.25">
      <c r="B29" s="6" t="s">
        <v>16</v>
      </c>
      <c r="C29" s="178">
        <v>44046</v>
      </c>
      <c r="D29" s="239" t="s">
        <v>80</v>
      </c>
      <c r="E29" s="43" t="s">
        <v>31</v>
      </c>
      <c r="F29" s="179" t="s">
        <v>899</v>
      </c>
      <c r="G29" s="43">
        <v>2020</v>
      </c>
      <c r="H29" s="85"/>
      <c r="I29" s="77">
        <v>761</v>
      </c>
      <c r="J29" s="45">
        <f t="shared" si="0"/>
        <v>76.100000000000009</v>
      </c>
      <c r="K29" s="69">
        <f t="shared" si="1"/>
        <v>327.23</v>
      </c>
      <c r="L29" s="69">
        <f t="shared" si="2"/>
        <v>1384182.9000000001</v>
      </c>
      <c r="M29" s="134" t="s">
        <v>908</v>
      </c>
      <c r="N29" s="108" t="s">
        <v>21</v>
      </c>
    </row>
    <row r="30" spans="1:241" x14ac:dyDescent="0.25">
      <c r="B30" s="6" t="s">
        <v>16</v>
      </c>
      <c r="C30" s="178">
        <v>44046</v>
      </c>
      <c r="D30" s="239" t="s">
        <v>80</v>
      </c>
      <c r="E30" s="43" t="s">
        <v>31</v>
      </c>
      <c r="F30" s="179" t="s">
        <v>900</v>
      </c>
      <c r="G30" s="43">
        <v>2020</v>
      </c>
      <c r="H30" s="85"/>
      <c r="I30" s="77">
        <v>761</v>
      </c>
      <c r="J30" s="45">
        <f t="shared" si="0"/>
        <v>76.100000000000009</v>
      </c>
      <c r="K30" s="69">
        <f t="shared" si="1"/>
        <v>327.23</v>
      </c>
      <c r="L30" s="69">
        <f t="shared" si="2"/>
        <v>1384182.9000000001</v>
      </c>
      <c r="M30" s="134" t="s">
        <v>909</v>
      </c>
      <c r="N30" s="108" t="s">
        <v>21</v>
      </c>
    </row>
    <row r="31" spans="1:241" x14ac:dyDescent="0.25">
      <c r="B31" s="6" t="s">
        <v>16</v>
      </c>
      <c r="C31" s="178">
        <v>44046</v>
      </c>
      <c r="D31" s="239" t="s">
        <v>80</v>
      </c>
      <c r="E31" s="43" t="s">
        <v>31</v>
      </c>
      <c r="F31" s="179" t="s">
        <v>901</v>
      </c>
      <c r="G31" s="43">
        <v>2020</v>
      </c>
      <c r="H31" s="85"/>
      <c r="I31" s="77">
        <v>761</v>
      </c>
      <c r="J31" s="45">
        <f t="shared" si="0"/>
        <v>76.100000000000009</v>
      </c>
      <c r="K31" s="69">
        <f t="shared" si="1"/>
        <v>327.23</v>
      </c>
      <c r="L31" s="69">
        <f t="shared" si="2"/>
        <v>1384182.9000000001</v>
      </c>
      <c r="M31" s="134" t="s">
        <v>910</v>
      </c>
      <c r="N31" s="108" t="s">
        <v>21</v>
      </c>
    </row>
    <row r="32" spans="1:241" x14ac:dyDescent="0.25">
      <c r="B32" s="6" t="s">
        <v>16</v>
      </c>
      <c r="C32" s="178">
        <v>44046</v>
      </c>
      <c r="D32" s="239" t="s">
        <v>80</v>
      </c>
      <c r="E32" s="43" t="s">
        <v>31</v>
      </c>
      <c r="F32" s="179" t="s">
        <v>902</v>
      </c>
      <c r="G32" s="43">
        <v>2020</v>
      </c>
      <c r="H32" s="85"/>
      <c r="I32" s="77">
        <v>761</v>
      </c>
      <c r="J32" s="45">
        <f t="shared" si="0"/>
        <v>76.100000000000009</v>
      </c>
      <c r="K32" s="69">
        <f t="shared" si="1"/>
        <v>327.23</v>
      </c>
      <c r="L32" s="69">
        <f t="shared" si="2"/>
        <v>1384182.9000000001</v>
      </c>
      <c r="M32" s="134" t="s">
        <v>911</v>
      </c>
      <c r="N32" s="108" t="s">
        <v>21</v>
      </c>
    </row>
    <row r="33" spans="1:14" x14ac:dyDescent="0.25">
      <c r="B33" s="6" t="s">
        <v>16</v>
      </c>
      <c r="C33" s="178">
        <v>44046</v>
      </c>
      <c r="D33" s="239" t="s">
        <v>80</v>
      </c>
      <c r="E33" s="43" t="s">
        <v>31</v>
      </c>
      <c r="F33" s="179" t="s">
        <v>553</v>
      </c>
      <c r="G33" s="43">
        <v>2020</v>
      </c>
      <c r="H33" s="85"/>
      <c r="I33" s="77">
        <v>761</v>
      </c>
      <c r="J33" s="45">
        <f t="shared" si="0"/>
        <v>76.100000000000009</v>
      </c>
      <c r="K33" s="69">
        <f t="shared" si="1"/>
        <v>327.23</v>
      </c>
      <c r="L33" s="69">
        <f t="shared" si="2"/>
        <v>1384182.9000000001</v>
      </c>
      <c r="M33" s="134" t="s">
        <v>559</v>
      </c>
      <c r="N33" s="108" t="s">
        <v>21</v>
      </c>
    </row>
    <row r="34" spans="1:14" x14ac:dyDescent="0.25">
      <c r="B34" s="6" t="s">
        <v>16</v>
      </c>
      <c r="C34" s="178">
        <v>44046</v>
      </c>
      <c r="D34" s="239" t="s">
        <v>80</v>
      </c>
      <c r="E34" s="43" t="s">
        <v>31</v>
      </c>
      <c r="F34" s="179" t="s">
        <v>903</v>
      </c>
      <c r="G34" s="43">
        <v>2020</v>
      </c>
      <c r="H34" s="85"/>
      <c r="I34" s="77">
        <v>761</v>
      </c>
      <c r="J34" s="45">
        <f t="shared" si="0"/>
        <v>76.100000000000009</v>
      </c>
      <c r="K34" s="69">
        <f t="shared" si="1"/>
        <v>327.23</v>
      </c>
      <c r="L34" s="69">
        <f t="shared" si="2"/>
        <v>1384182.9000000001</v>
      </c>
      <c r="M34" s="134" t="s">
        <v>912</v>
      </c>
      <c r="N34" s="108" t="s">
        <v>21</v>
      </c>
    </row>
    <row r="35" spans="1:14" x14ac:dyDescent="0.25">
      <c r="B35" s="6" t="s">
        <v>16</v>
      </c>
      <c r="C35" s="178">
        <v>44046</v>
      </c>
      <c r="D35" s="239" t="s">
        <v>80</v>
      </c>
      <c r="E35" s="43" t="s">
        <v>31</v>
      </c>
      <c r="F35" s="179" t="s">
        <v>904</v>
      </c>
      <c r="G35" s="43">
        <v>2020</v>
      </c>
      <c r="H35" s="85"/>
      <c r="I35" s="77">
        <v>761</v>
      </c>
      <c r="J35" s="45">
        <f t="shared" si="0"/>
        <v>76.100000000000009</v>
      </c>
      <c r="K35" s="69">
        <f t="shared" si="1"/>
        <v>327.23</v>
      </c>
      <c r="L35" s="69">
        <f t="shared" si="2"/>
        <v>1384182.9000000001</v>
      </c>
      <c r="M35" s="134" t="s">
        <v>913</v>
      </c>
      <c r="N35" s="108" t="s">
        <v>21</v>
      </c>
    </row>
    <row r="36" spans="1:14" x14ac:dyDescent="0.25">
      <c r="B36" s="6" t="s">
        <v>16</v>
      </c>
      <c r="C36" s="178">
        <v>44046</v>
      </c>
      <c r="D36" s="239" t="s">
        <v>80</v>
      </c>
      <c r="E36" s="43" t="s">
        <v>31</v>
      </c>
      <c r="F36" s="179" t="s">
        <v>905</v>
      </c>
      <c r="G36" s="43">
        <v>2020</v>
      </c>
      <c r="H36" s="85"/>
      <c r="I36" s="77">
        <v>761</v>
      </c>
      <c r="J36" s="45">
        <f t="shared" si="0"/>
        <v>76.100000000000009</v>
      </c>
      <c r="K36" s="69">
        <f t="shared" si="1"/>
        <v>327.23</v>
      </c>
      <c r="L36" s="69">
        <f t="shared" si="2"/>
        <v>1384182.9000000001</v>
      </c>
      <c r="M36" s="134" t="s">
        <v>914</v>
      </c>
      <c r="N36" s="108" t="s">
        <v>21</v>
      </c>
    </row>
    <row r="37" spans="1:14" x14ac:dyDescent="0.25">
      <c r="B37" s="6" t="s">
        <v>16</v>
      </c>
      <c r="C37" s="178">
        <v>44046</v>
      </c>
      <c r="D37" s="239" t="s">
        <v>80</v>
      </c>
      <c r="E37" s="43" t="s">
        <v>31</v>
      </c>
      <c r="F37" s="179" t="s">
        <v>906</v>
      </c>
      <c r="G37" s="43">
        <v>2020</v>
      </c>
      <c r="H37" s="85"/>
      <c r="I37" s="77">
        <v>761</v>
      </c>
      <c r="J37" s="45">
        <f t="shared" si="0"/>
        <v>76.100000000000009</v>
      </c>
      <c r="K37" s="69">
        <f t="shared" si="1"/>
        <v>327.23</v>
      </c>
      <c r="L37" s="69">
        <f t="shared" si="2"/>
        <v>1384182.9000000001</v>
      </c>
      <c r="M37" s="134" t="s">
        <v>915</v>
      </c>
      <c r="N37" s="108" t="s">
        <v>21</v>
      </c>
    </row>
    <row r="38" spans="1:14" x14ac:dyDescent="0.25">
      <c r="B38" s="6" t="s">
        <v>16</v>
      </c>
      <c r="C38" s="178">
        <v>44046</v>
      </c>
      <c r="D38" s="239" t="s">
        <v>80</v>
      </c>
      <c r="E38" s="43" t="s">
        <v>31</v>
      </c>
      <c r="F38" s="179" t="s">
        <v>418</v>
      </c>
      <c r="G38" s="43">
        <v>2020</v>
      </c>
      <c r="H38" s="85"/>
      <c r="I38" s="77">
        <v>761</v>
      </c>
      <c r="J38" s="45">
        <f t="shared" si="0"/>
        <v>76.100000000000009</v>
      </c>
      <c r="K38" s="69">
        <f t="shared" si="1"/>
        <v>327.23</v>
      </c>
      <c r="L38" s="69">
        <f t="shared" si="2"/>
        <v>1384182.9000000001</v>
      </c>
      <c r="M38" s="134" t="s">
        <v>81</v>
      </c>
      <c r="N38" s="108" t="s">
        <v>21</v>
      </c>
    </row>
    <row r="39" spans="1:14" x14ac:dyDescent="0.25">
      <c r="A39">
        <v>1</v>
      </c>
      <c r="B39" s="248" t="s">
        <v>16</v>
      </c>
      <c r="C39" s="249">
        <v>2021</v>
      </c>
      <c r="D39" s="250" t="s">
        <v>408</v>
      </c>
      <c r="E39" s="251" t="s">
        <v>409</v>
      </c>
      <c r="F39" s="252" t="s">
        <v>422</v>
      </c>
      <c r="G39" s="253">
        <v>2021</v>
      </c>
      <c r="H39" s="236">
        <v>1</v>
      </c>
      <c r="I39" s="254">
        <f>3423888/4200</f>
        <v>815.21142857142854</v>
      </c>
      <c r="J39" s="236">
        <v>0</v>
      </c>
      <c r="K39" s="204">
        <f>I39</f>
        <v>815.21142857142854</v>
      </c>
      <c r="L39" s="69">
        <f t="shared" si="2"/>
        <v>3448344.3428571429</v>
      </c>
      <c r="M39" s="211" t="s">
        <v>471</v>
      </c>
      <c r="N39" s="108" t="s">
        <v>21</v>
      </c>
    </row>
    <row r="40" spans="1:14" x14ac:dyDescent="0.25">
      <c r="A40">
        <v>2</v>
      </c>
      <c r="B40" s="248" t="s">
        <v>16</v>
      </c>
      <c r="C40" s="249">
        <v>2021</v>
      </c>
      <c r="D40" s="250" t="s">
        <v>408</v>
      </c>
      <c r="E40" s="251" t="s">
        <v>409</v>
      </c>
      <c r="F40" s="252" t="s">
        <v>423</v>
      </c>
      <c r="G40" s="253">
        <v>2021</v>
      </c>
      <c r="H40" s="236">
        <v>1</v>
      </c>
      <c r="I40" s="254">
        <f t="shared" ref="I40:I62" si="3">3423888/4200</f>
        <v>815.21142857142854</v>
      </c>
      <c r="J40" s="236">
        <v>0</v>
      </c>
      <c r="K40" s="204">
        <f t="shared" ref="K40:K91" si="4">I40</f>
        <v>815.21142857142854</v>
      </c>
      <c r="L40" s="69">
        <f t="shared" si="2"/>
        <v>3448344.3428571429</v>
      </c>
      <c r="M40" s="211" t="s">
        <v>472</v>
      </c>
      <c r="N40" s="108" t="s">
        <v>21</v>
      </c>
    </row>
    <row r="41" spans="1:14" x14ac:dyDescent="0.25">
      <c r="A41">
        <v>3</v>
      </c>
      <c r="B41" s="248" t="s">
        <v>16</v>
      </c>
      <c r="C41" s="249">
        <v>2021</v>
      </c>
      <c r="D41" s="250" t="s">
        <v>408</v>
      </c>
      <c r="E41" s="251" t="s">
        <v>409</v>
      </c>
      <c r="F41" s="252" t="s">
        <v>424</v>
      </c>
      <c r="G41" s="253">
        <v>2021</v>
      </c>
      <c r="H41" s="236">
        <v>1</v>
      </c>
      <c r="I41" s="254">
        <f t="shared" si="3"/>
        <v>815.21142857142854</v>
      </c>
      <c r="J41" s="236">
        <v>0</v>
      </c>
      <c r="K41" s="204">
        <f t="shared" si="4"/>
        <v>815.21142857142854</v>
      </c>
      <c r="L41" s="69">
        <f t="shared" si="2"/>
        <v>3448344.3428571429</v>
      </c>
      <c r="M41" s="211" t="s">
        <v>473</v>
      </c>
      <c r="N41" s="108" t="s">
        <v>21</v>
      </c>
    </row>
    <row r="42" spans="1:14" x14ac:dyDescent="0.25">
      <c r="A42">
        <v>4</v>
      </c>
      <c r="B42" s="248" t="s">
        <v>16</v>
      </c>
      <c r="C42" s="249">
        <v>2021</v>
      </c>
      <c r="D42" s="250" t="s">
        <v>408</v>
      </c>
      <c r="E42" s="251" t="s">
        <v>409</v>
      </c>
      <c r="F42" s="252" t="s">
        <v>425</v>
      </c>
      <c r="G42" s="253">
        <v>2021</v>
      </c>
      <c r="H42" s="236">
        <v>1</v>
      </c>
      <c r="I42" s="254">
        <f t="shared" si="3"/>
        <v>815.21142857142854</v>
      </c>
      <c r="J42" s="236">
        <v>0</v>
      </c>
      <c r="K42" s="204">
        <f t="shared" si="4"/>
        <v>815.21142857142854</v>
      </c>
      <c r="L42" s="69">
        <f t="shared" si="2"/>
        <v>3448344.3428571429</v>
      </c>
      <c r="M42" s="211" t="s">
        <v>451</v>
      </c>
      <c r="N42" s="108" t="s">
        <v>21</v>
      </c>
    </row>
    <row r="43" spans="1:14" x14ac:dyDescent="0.25">
      <c r="A43">
        <v>6</v>
      </c>
      <c r="B43" s="248" t="s">
        <v>16</v>
      </c>
      <c r="C43" s="249">
        <v>2021</v>
      </c>
      <c r="D43" s="250" t="s">
        <v>408</v>
      </c>
      <c r="E43" s="251" t="s">
        <v>409</v>
      </c>
      <c r="F43" s="252" t="s">
        <v>427</v>
      </c>
      <c r="G43" s="253">
        <v>2021</v>
      </c>
      <c r="H43" s="236">
        <v>1</v>
      </c>
      <c r="I43" s="254">
        <f t="shared" si="3"/>
        <v>815.21142857142854</v>
      </c>
      <c r="J43" s="236">
        <v>0</v>
      </c>
      <c r="K43" s="204">
        <f t="shared" si="4"/>
        <v>815.21142857142854</v>
      </c>
      <c r="L43" s="69">
        <f t="shared" si="2"/>
        <v>3448344.3428571429</v>
      </c>
      <c r="M43" s="211" t="s">
        <v>421</v>
      </c>
      <c r="N43" s="108" t="s">
        <v>21</v>
      </c>
    </row>
    <row r="44" spans="1:14" x14ac:dyDescent="0.25">
      <c r="A44">
        <v>7</v>
      </c>
      <c r="B44" s="248" t="s">
        <v>16</v>
      </c>
      <c r="C44" s="249">
        <v>2021</v>
      </c>
      <c r="D44" s="250" t="s">
        <v>408</v>
      </c>
      <c r="E44" s="251" t="s">
        <v>409</v>
      </c>
      <c r="F44" s="252" t="s">
        <v>428</v>
      </c>
      <c r="G44" s="253">
        <v>2021</v>
      </c>
      <c r="H44" s="236">
        <v>1</v>
      </c>
      <c r="I44" s="254">
        <f t="shared" si="3"/>
        <v>815.21142857142854</v>
      </c>
      <c r="J44" s="236">
        <v>0</v>
      </c>
      <c r="K44" s="204">
        <f t="shared" si="4"/>
        <v>815.21142857142854</v>
      </c>
      <c r="L44" s="69">
        <f t="shared" si="2"/>
        <v>3448344.3428571429</v>
      </c>
      <c r="M44" s="211" t="s">
        <v>452</v>
      </c>
      <c r="N44" s="108" t="s">
        <v>21</v>
      </c>
    </row>
    <row r="45" spans="1:14" x14ac:dyDescent="0.25">
      <c r="A45">
        <v>8</v>
      </c>
      <c r="B45" s="248" t="s">
        <v>16</v>
      </c>
      <c r="C45" s="249">
        <v>2021</v>
      </c>
      <c r="D45" s="250" t="s">
        <v>408</v>
      </c>
      <c r="E45" s="251" t="s">
        <v>409</v>
      </c>
      <c r="F45" s="252" t="s">
        <v>429</v>
      </c>
      <c r="G45" s="253">
        <v>2021</v>
      </c>
      <c r="H45" s="236">
        <v>1</v>
      </c>
      <c r="I45" s="254">
        <f t="shared" si="3"/>
        <v>815.21142857142854</v>
      </c>
      <c r="J45" s="236">
        <v>0</v>
      </c>
      <c r="K45" s="204">
        <f t="shared" si="4"/>
        <v>815.21142857142854</v>
      </c>
      <c r="L45" s="69">
        <f t="shared" si="2"/>
        <v>3448344.3428571429</v>
      </c>
      <c r="M45" s="212" t="s">
        <v>419</v>
      </c>
      <c r="N45" s="108" t="s">
        <v>21</v>
      </c>
    </row>
    <row r="46" spans="1:14" x14ac:dyDescent="0.25">
      <c r="A46">
        <v>9</v>
      </c>
      <c r="B46" s="248" t="s">
        <v>16</v>
      </c>
      <c r="C46" s="249">
        <v>2021</v>
      </c>
      <c r="D46" s="250" t="s">
        <v>408</v>
      </c>
      <c r="E46" s="251" t="s">
        <v>409</v>
      </c>
      <c r="F46" s="252" t="s">
        <v>430</v>
      </c>
      <c r="G46" s="253">
        <v>2021</v>
      </c>
      <c r="H46" s="236">
        <v>1</v>
      </c>
      <c r="I46" s="254">
        <f t="shared" si="3"/>
        <v>815.21142857142854</v>
      </c>
      <c r="J46" s="236">
        <v>0</v>
      </c>
      <c r="K46" s="204">
        <f t="shared" si="4"/>
        <v>815.21142857142854</v>
      </c>
      <c r="L46" s="69">
        <f t="shared" si="2"/>
        <v>3448344.3428571429</v>
      </c>
      <c r="M46" s="212" t="s">
        <v>453</v>
      </c>
      <c r="N46" s="108" t="s">
        <v>21</v>
      </c>
    </row>
    <row r="47" spans="1:14" x14ac:dyDescent="0.25">
      <c r="A47">
        <v>10</v>
      </c>
      <c r="B47" s="248" t="s">
        <v>16</v>
      </c>
      <c r="C47" s="249">
        <v>2021</v>
      </c>
      <c r="D47" s="250" t="s">
        <v>408</v>
      </c>
      <c r="E47" s="251" t="s">
        <v>409</v>
      </c>
      <c r="F47" s="252" t="s">
        <v>431</v>
      </c>
      <c r="G47" s="253">
        <v>2021</v>
      </c>
      <c r="H47" s="236">
        <v>1</v>
      </c>
      <c r="I47" s="254">
        <f t="shared" si="3"/>
        <v>815.21142857142854</v>
      </c>
      <c r="J47" s="236">
        <v>0</v>
      </c>
      <c r="K47" s="204">
        <f t="shared" si="4"/>
        <v>815.21142857142854</v>
      </c>
      <c r="L47" s="69">
        <f t="shared" si="2"/>
        <v>3448344.3428571429</v>
      </c>
      <c r="M47" s="211" t="s">
        <v>454</v>
      </c>
      <c r="N47" s="108" t="s">
        <v>21</v>
      </c>
    </row>
    <row r="48" spans="1:14" x14ac:dyDescent="0.25">
      <c r="A48">
        <v>11</v>
      </c>
      <c r="B48" s="248" t="s">
        <v>16</v>
      </c>
      <c r="C48" s="249">
        <v>2021</v>
      </c>
      <c r="D48" s="250" t="s">
        <v>408</v>
      </c>
      <c r="E48" s="251" t="s">
        <v>409</v>
      </c>
      <c r="F48" s="252" t="s">
        <v>432</v>
      </c>
      <c r="G48" s="253">
        <v>2021</v>
      </c>
      <c r="H48" s="236">
        <v>1</v>
      </c>
      <c r="I48" s="254">
        <f t="shared" si="3"/>
        <v>815.21142857142854</v>
      </c>
      <c r="J48" s="236">
        <v>0</v>
      </c>
      <c r="K48" s="204">
        <f t="shared" si="4"/>
        <v>815.21142857142854</v>
      </c>
      <c r="L48" s="69">
        <f t="shared" si="2"/>
        <v>3448344.3428571429</v>
      </c>
      <c r="M48" s="211" t="s">
        <v>455</v>
      </c>
      <c r="N48" s="108" t="s">
        <v>21</v>
      </c>
    </row>
    <row r="49" spans="1:15" x14ac:dyDescent="0.25">
      <c r="A49">
        <v>12</v>
      </c>
      <c r="B49" s="248" t="s">
        <v>16</v>
      </c>
      <c r="C49" s="249">
        <v>2021</v>
      </c>
      <c r="D49" s="250" t="s">
        <v>408</v>
      </c>
      <c r="E49" s="251" t="s">
        <v>409</v>
      </c>
      <c r="F49" s="252" t="s">
        <v>433</v>
      </c>
      <c r="G49" s="253">
        <v>2021</v>
      </c>
      <c r="H49" s="236">
        <v>1</v>
      </c>
      <c r="I49" s="254">
        <f t="shared" si="3"/>
        <v>815.21142857142854</v>
      </c>
      <c r="J49" s="236">
        <v>0</v>
      </c>
      <c r="K49" s="204">
        <f t="shared" si="4"/>
        <v>815.21142857142854</v>
      </c>
      <c r="L49" s="69">
        <f t="shared" si="2"/>
        <v>3448344.3428571429</v>
      </c>
      <c r="M49" s="212" t="s">
        <v>419</v>
      </c>
      <c r="N49" s="108" t="s">
        <v>21</v>
      </c>
    </row>
    <row r="50" spans="1:15" x14ac:dyDescent="0.25">
      <c r="A50">
        <v>13</v>
      </c>
      <c r="B50" s="248" t="s">
        <v>16</v>
      </c>
      <c r="C50" s="249">
        <v>2021</v>
      </c>
      <c r="D50" s="250" t="s">
        <v>408</v>
      </c>
      <c r="E50" s="251" t="s">
        <v>409</v>
      </c>
      <c r="F50" s="252" t="s">
        <v>434</v>
      </c>
      <c r="G50" s="253">
        <v>2021</v>
      </c>
      <c r="H50" s="236">
        <v>1</v>
      </c>
      <c r="I50" s="254">
        <f t="shared" si="3"/>
        <v>815.21142857142854</v>
      </c>
      <c r="J50" s="236">
        <v>0</v>
      </c>
      <c r="K50" s="204">
        <f t="shared" si="4"/>
        <v>815.21142857142854</v>
      </c>
      <c r="L50" s="69">
        <f t="shared" si="2"/>
        <v>3448344.3428571429</v>
      </c>
      <c r="M50" s="212" t="s">
        <v>419</v>
      </c>
      <c r="N50" s="108" t="s">
        <v>21</v>
      </c>
    </row>
    <row r="51" spans="1:15" x14ac:dyDescent="0.25">
      <c r="A51">
        <v>14</v>
      </c>
      <c r="B51" s="248" t="s">
        <v>16</v>
      </c>
      <c r="C51" s="249">
        <v>2021</v>
      </c>
      <c r="D51" s="250" t="s">
        <v>408</v>
      </c>
      <c r="E51" s="251" t="s">
        <v>409</v>
      </c>
      <c r="F51" s="252" t="s">
        <v>435</v>
      </c>
      <c r="G51" s="253">
        <v>2021</v>
      </c>
      <c r="H51" s="236">
        <v>1</v>
      </c>
      <c r="I51" s="254">
        <f t="shared" si="3"/>
        <v>815.21142857142854</v>
      </c>
      <c r="J51" s="236">
        <v>0</v>
      </c>
      <c r="K51" s="204">
        <f t="shared" si="4"/>
        <v>815.21142857142854</v>
      </c>
      <c r="L51" s="69">
        <f t="shared" si="2"/>
        <v>3448344.3428571429</v>
      </c>
      <c r="M51" s="211" t="s">
        <v>456</v>
      </c>
      <c r="N51" s="108" t="s">
        <v>21</v>
      </c>
    </row>
    <row r="52" spans="1:15" x14ac:dyDescent="0.25">
      <c r="A52">
        <v>15</v>
      </c>
      <c r="B52" s="248" t="s">
        <v>16</v>
      </c>
      <c r="C52" s="249">
        <v>2021</v>
      </c>
      <c r="D52" s="250" t="s">
        <v>408</v>
      </c>
      <c r="E52" s="251" t="s">
        <v>409</v>
      </c>
      <c r="F52" s="252" t="s">
        <v>436</v>
      </c>
      <c r="G52" s="253">
        <v>2021</v>
      </c>
      <c r="H52" s="236">
        <v>1</v>
      </c>
      <c r="I52" s="254">
        <f t="shared" si="3"/>
        <v>815.21142857142854</v>
      </c>
      <c r="J52" s="236">
        <v>0</v>
      </c>
      <c r="K52" s="204">
        <f t="shared" si="4"/>
        <v>815.21142857142854</v>
      </c>
      <c r="L52" s="69">
        <f t="shared" si="2"/>
        <v>3448344.3428571429</v>
      </c>
      <c r="M52" s="212" t="s">
        <v>457</v>
      </c>
      <c r="N52" s="108" t="s">
        <v>21</v>
      </c>
    </row>
    <row r="53" spans="1:15" x14ac:dyDescent="0.25">
      <c r="A53">
        <v>17</v>
      </c>
      <c r="B53" s="248" t="s">
        <v>16</v>
      </c>
      <c r="C53" s="249">
        <v>2021</v>
      </c>
      <c r="D53" s="250" t="s">
        <v>408</v>
      </c>
      <c r="E53" s="251" t="s">
        <v>409</v>
      </c>
      <c r="F53" s="252" t="s">
        <v>438</v>
      </c>
      <c r="G53" s="253">
        <v>2021</v>
      </c>
      <c r="H53" s="236">
        <v>1</v>
      </c>
      <c r="I53" s="254">
        <f t="shared" si="3"/>
        <v>815.21142857142854</v>
      </c>
      <c r="J53" s="236">
        <v>0</v>
      </c>
      <c r="K53" s="204">
        <f t="shared" si="4"/>
        <v>815.21142857142854</v>
      </c>
      <c r="L53" s="69">
        <f t="shared" si="2"/>
        <v>3448344.3428571429</v>
      </c>
      <c r="M53" s="211" t="s">
        <v>459</v>
      </c>
      <c r="N53" s="108" t="s">
        <v>21</v>
      </c>
    </row>
    <row r="54" spans="1:15" x14ac:dyDescent="0.25">
      <c r="A54">
        <v>18</v>
      </c>
      <c r="B54" s="248" t="s">
        <v>16</v>
      </c>
      <c r="C54" s="249">
        <v>2021</v>
      </c>
      <c r="D54" s="250" t="s">
        <v>408</v>
      </c>
      <c r="E54" s="251" t="s">
        <v>409</v>
      </c>
      <c r="F54" s="252" t="s">
        <v>439</v>
      </c>
      <c r="G54" s="253">
        <v>2021</v>
      </c>
      <c r="H54" s="236">
        <v>1</v>
      </c>
      <c r="I54" s="254">
        <f t="shared" si="3"/>
        <v>815.21142857142854</v>
      </c>
      <c r="J54" s="236">
        <v>0</v>
      </c>
      <c r="K54" s="204">
        <f t="shared" si="4"/>
        <v>815.21142857142854</v>
      </c>
      <c r="L54" s="69">
        <f t="shared" si="2"/>
        <v>3448344.3428571429</v>
      </c>
      <c r="M54" s="212" t="s">
        <v>419</v>
      </c>
      <c r="N54" s="108" t="s">
        <v>21</v>
      </c>
    </row>
    <row r="55" spans="1:15" x14ac:dyDescent="0.25">
      <c r="A55">
        <v>19</v>
      </c>
      <c r="B55" s="248" t="s">
        <v>16</v>
      </c>
      <c r="C55" s="249">
        <v>2021</v>
      </c>
      <c r="D55" s="250" t="s">
        <v>408</v>
      </c>
      <c r="E55" s="251" t="s">
        <v>409</v>
      </c>
      <c r="F55" s="252" t="s">
        <v>440</v>
      </c>
      <c r="G55" s="253">
        <v>2021</v>
      </c>
      <c r="H55" s="236">
        <v>1</v>
      </c>
      <c r="I55" s="254">
        <f t="shared" si="3"/>
        <v>815.21142857142854</v>
      </c>
      <c r="J55" s="236">
        <v>0</v>
      </c>
      <c r="K55" s="204">
        <f t="shared" si="4"/>
        <v>815.21142857142854</v>
      </c>
      <c r="L55" s="69">
        <f t="shared" si="2"/>
        <v>3448344.3428571429</v>
      </c>
      <c r="M55" s="211" t="s">
        <v>460</v>
      </c>
      <c r="N55" s="108" t="s">
        <v>21</v>
      </c>
    </row>
    <row r="56" spans="1:15" x14ac:dyDescent="0.25">
      <c r="A56">
        <v>20</v>
      </c>
      <c r="B56" s="248" t="s">
        <v>16</v>
      </c>
      <c r="C56" s="249">
        <v>2021</v>
      </c>
      <c r="D56" s="250" t="s">
        <v>408</v>
      </c>
      <c r="E56" s="251" t="s">
        <v>409</v>
      </c>
      <c r="F56" s="252" t="s">
        <v>441</v>
      </c>
      <c r="G56" s="253">
        <v>2021</v>
      </c>
      <c r="H56" s="236">
        <v>1</v>
      </c>
      <c r="I56" s="254">
        <f t="shared" si="3"/>
        <v>815.21142857142854</v>
      </c>
      <c r="J56" s="236">
        <v>0</v>
      </c>
      <c r="K56" s="204">
        <f t="shared" si="4"/>
        <v>815.21142857142854</v>
      </c>
      <c r="L56" s="69">
        <f t="shared" si="2"/>
        <v>3448344.3428571429</v>
      </c>
      <c r="M56" s="212" t="s">
        <v>419</v>
      </c>
      <c r="N56" s="108" t="s">
        <v>21</v>
      </c>
    </row>
    <row r="57" spans="1:15" x14ac:dyDescent="0.25">
      <c r="A57">
        <v>22</v>
      </c>
      <c r="B57" s="248" t="s">
        <v>16</v>
      </c>
      <c r="C57" s="249">
        <v>2021</v>
      </c>
      <c r="D57" s="250" t="s">
        <v>408</v>
      </c>
      <c r="E57" s="251" t="s">
        <v>409</v>
      </c>
      <c r="F57" s="252" t="s">
        <v>443</v>
      </c>
      <c r="G57" s="253">
        <v>2021</v>
      </c>
      <c r="H57" s="236">
        <v>1</v>
      </c>
      <c r="I57" s="254">
        <f t="shared" si="3"/>
        <v>815.21142857142854</v>
      </c>
      <c r="J57" s="236">
        <v>0</v>
      </c>
      <c r="K57" s="204">
        <f t="shared" si="4"/>
        <v>815.21142857142854</v>
      </c>
      <c r="L57" s="69">
        <f t="shared" si="2"/>
        <v>3448344.3428571429</v>
      </c>
      <c r="M57" s="211" t="s">
        <v>462</v>
      </c>
      <c r="N57" s="108" t="s">
        <v>21</v>
      </c>
    </row>
    <row r="58" spans="1:15" x14ac:dyDescent="0.25">
      <c r="A58">
        <v>23</v>
      </c>
      <c r="B58" s="248" t="s">
        <v>16</v>
      </c>
      <c r="C58" s="249">
        <v>2021</v>
      </c>
      <c r="D58" s="250" t="s">
        <v>408</v>
      </c>
      <c r="E58" s="251" t="s">
        <v>409</v>
      </c>
      <c r="F58" s="252" t="s">
        <v>444</v>
      </c>
      <c r="G58" s="253">
        <v>2021</v>
      </c>
      <c r="H58" s="236">
        <v>1</v>
      </c>
      <c r="I58" s="254">
        <f t="shared" si="3"/>
        <v>815.21142857142854</v>
      </c>
      <c r="J58" s="236">
        <v>0</v>
      </c>
      <c r="K58" s="204">
        <f t="shared" si="4"/>
        <v>815.21142857142854</v>
      </c>
      <c r="L58" s="69">
        <f t="shared" si="2"/>
        <v>3448344.3428571429</v>
      </c>
      <c r="M58" s="211" t="s">
        <v>463</v>
      </c>
      <c r="N58" s="108" t="s">
        <v>21</v>
      </c>
    </row>
    <row r="59" spans="1:15" x14ac:dyDescent="0.25">
      <c r="A59">
        <v>24</v>
      </c>
      <c r="B59" s="248" t="s">
        <v>16</v>
      </c>
      <c r="C59" s="249">
        <v>2021</v>
      </c>
      <c r="D59" s="250" t="s">
        <v>408</v>
      </c>
      <c r="E59" s="251" t="s">
        <v>409</v>
      </c>
      <c r="F59" s="252" t="s">
        <v>445</v>
      </c>
      <c r="G59" s="253">
        <v>2021</v>
      </c>
      <c r="H59" s="236">
        <v>1</v>
      </c>
      <c r="I59" s="254">
        <f t="shared" si="3"/>
        <v>815.21142857142854</v>
      </c>
      <c r="J59" s="236">
        <v>0</v>
      </c>
      <c r="K59" s="204">
        <f t="shared" si="4"/>
        <v>815.21142857142854</v>
      </c>
      <c r="L59" s="69">
        <f t="shared" si="2"/>
        <v>3448344.3428571429</v>
      </c>
      <c r="M59" s="211" t="s">
        <v>464</v>
      </c>
      <c r="N59" s="108" t="s">
        <v>21</v>
      </c>
    </row>
    <row r="60" spans="1:15" x14ac:dyDescent="0.25">
      <c r="A60">
        <v>25</v>
      </c>
      <c r="B60" s="248" t="s">
        <v>16</v>
      </c>
      <c r="C60" s="249">
        <v>2021</v>
      </c>
      <c r="D60" s="250" t="s">
        <v>408</v>
      </c>
      <c r="E60" s="251" t="s">
        <v>409</v>
      </c>
      <c r="F60" s="252" t="s">
        <v>446</v>
      </c>
      <c r="G60" s="253">
        <v>2021</v>
      </c>
      <c r="H60" s="236">
        <v>1</v>
      </c>
      <c r="I60" s="254">
        <f t="shared" si="3"/>
        <v>815.21142857142854</v>
      </c>
      <c r="J60" s="236">
        <v>0</v>
      </c>
      <c r="K60" s="204">
        <f t="shared" si="4"/>
        <v>815.21142857142854</v>
      </c>
      <c r="L60" s="69">
        <f t="shared" si="2"/>
        <v>3448344.3428571429</v>
      </c>
      <c r="M60" s="211" t="s">
        <v>465</v>
      </c>
      <c r="N60" s="108" t="s">
        <v>21</v>
      </c>
    </row>
    <row r="61" spans="1:15" x14ac:dyDescent="0.25">
      <c r="A61">
        <v>27</v>
      </c>
      <c r="B61" s="248" t="s">
        <v>16</v>
      </c>
      <c r="C61" s="249">
        <v>2021</v>
      </c>
      <c r="D61" s="250" t="s">
        <v>408</v>
      </c>
      <c r="E61" s="251" t="s">
        <v>409</v>
      </c>
      <c r="F61" s="252" t="s">
        <v>447</v>
      </c>
      <c r="G61" s="253">
        <v>2021</v>
      </c>
      <c r="H61" s="236">
        <v>1</v>
      </c>
      <c r="I61" s="254">
        <f t="shared" si="3"/>
        <v>815.21142857142854</v>
      </c>
      <c r="J61" s="236">
        <v>0</v>
      </c>
      <c r="K61" s="204">
        <f t="shared" si="4"/>
        <v>815.21142857142854</v>
      </c>
      <c r="L61" s="69">
        <f t="shared" si="2"/>
        <v>3448344.3428571429</v>
      </c>
      <c r="M61" s="211" t="s">
        <v>467</v>
      </c>
      <c r="N61" s="108" t="s">
        <v>21</v>
      </c>
    </row>
    <row r="62" spans="1:15" x14ac:dyDescent="0.25">
      <c r="A62">
        <v>28</v>
      </c>
      <c r="B62" s="248" t="s">
        <v>16</v>
      </c>
      <c r="C62" s="249">
        <v>2021</v>
      </c>
      <c r="D62" s="250" t="s">
        <v>408</v>
      </c>
      <c r="E62" s="251" t="s">
        <v>409</v>
      </c>
      <c r="F62" s="252" t="s">
        <v>448</v>
      </c>
      <c r="G62" s="253">
        <v>2021</v>
      </c>
      <c r="H62" s="236">
        <v>1</v>
      </c>
      <c r="I62" s="254">
        <f t="shared" si="3"/>
        <v>815.21142857142854</v>
      </c>
      <c r="J62" s="236">
        <v>0</v>
      </c>
      <c r="K62" s="204">
        <f t="shared" si="4"/>
        <v>815.21142857142854</v>
      </c>
      <c r="L62" s="69">
        <f t="shared" si="2"/>
        <v>3448344.3428571429</v>
      </c>
      <c r="M62" s="211" t="s">
        <v>468</v>
      </c>
      <c r="N62" s="108" t="s">
        <v>21</v>
      </c>
    </row>
    <row r="63" spans="1:15" x14ac:dyDescent="0.25">
      <c r="A63">
        <v>31</v>
      </c>
      <c r="B63" s="248" t="s">
        <v>16</v>
      </c>
      <c r="C63" s="249">
        <v>2021</v>
      </c>
      <c r="D63" s="250" t="s">
        <v>411</v>
      </c>
      <c r="E63" s="251" t="s">
        <v>412</v>
      </c>
      <c r="F63" s="252" t="s">
        <v>413</v>
      </c>
      <c r="G63" s="253">
        <v>2021</v>
      </c>
      <c r="H63" s="236">
        <v>1</v>
      </c>
      <c r="I63" s="254">
        <v>495</v>
      </c>
      <c r="J63" s="236">
        <v>0</v>
      </c>
      <c r="K63" s="204">
        <f t="shared" si="4"/>
        <v>495</v>
      </c>
      <c r="L63" s="69">
        <f t="shared" si="2"/>
        <v>2093850</v>
      </c>
      <c r="M63" s="212" t="s">
        <v>419</v>
      </c>
      <c r="N63" s="108" t="s">
        <v>21</v>
      </c>
    </row>
    <row r="64" spans="1:15" s="145" customFormat="1" ht="12.75" customHeight="1" x14ac:dyDescent="0.2">
      <c r="A64" s="145">
        <v>37</v>
      </c>
      <c r="B64" s="237" t="s">
        <v>16</v>
      </c>
      <c r="C64" s="255">
        <v>2021</v>
      </c>
      <c r="D64" s="241" t="s">
        <v>414</v>
      </c>
      <c r="E64" s="256" t="s">
        <v>415</v>
      </c>
      <c r="F64" s="146" t="s">
        <v>416</v>
      </c>
      <c r="G64" s="256">
        <v>2021</v>
      </c>
      <c r="H64" s="237">
        <v>1</v>
      </c>
      <c r="I64" s="257">
        <v>3081</v>
      </c>
      <c r="J64" s="257">
        <v>0</v>
      </c>
      <c r="K64" s="204">
        <f t="shared" si="4"/>
        <v>3081</v>
      </c>
      <c r="L64" s="69">
        <f t="shared" si="2"/>
        <v>13032630</v>
      </c>
      <c r="M64" s="213" t="s">
        <v>419</v>
      </c>
      <c r="N64" s="108" t="s">
        <v>21</v>
      </c>
      <c r="O64" s="145" t="s">
        <v>410</v>
      </c>
    </row>
    <row r="65" spans="2:14" x14ac:dyDescent="0.25">
      <c r="B65" s="237" t="s">
        <v>16</v>
      </c>
      <c r="C65" s="255">
        <v>2021</v>
      </c>
      <c r="D65" s="239" t="s">
        <v>476</v>
      </c>
      <c r="E65" s="134" t="s">
        <v>477</v>
      </c>
      <c r="F65" s="179" t="s">
        <v>419</v>
      </c>
      <c r="G65" s="256">
        <v>2021</v>
      </c>
      <c r="H65" s="85">
        <v>0</v>
      </c>
      <c r="I65" s="83">
        <f>133298581/L6</f>
        <v>31511.921940379656</v>
      </c>
      <c r="J65" s="45"/>
      <c r="K65" s="204">
        <f t="shared" si="4"/>
        <v>31511.921940379656</v>
      </c>
      <c r="L65" s="69">
        <f t="shared" si="2"/>
        <v>133295429.80780594</v>
      </c>
      <c r="M65" s="135" t="s">
        <v>419</v>
      </c>
      <c r="N65" s="108" t="s">
        <v>21</v>
      </c>
    </row>
    <row r="66" spans="2:14" x14ac:dyDescent="0.25">
      <c r="B66" s="237" t="s">
        <v>16</v>
      </c>
      <c r="C66" s="255">
        <v>2021</v>
      </c>
      <c r="D66" s="239" t="s">
        <v>478</v>
      </c>
      <c r="E66" s="134" t="s">
        <v>479</v>
      </c>
      <c r="F66" s="179" t="s">
        <v>419</v>
      </c>
      <c r="G66" s="256">
        <v>2021</v>
      </c>
      <c r="H66" s="7">
        <v>0</v>
      </c>
      <c r="I66" s="83">
        <f>8500800/L6</f>
        <v>2009.5978818467647</v>
      </c>
      <c r="J66" s="45"/>
      <c r="K66" s="204">
        <f t="shared" si="4"/>
        <v>2009.5978818467647</v>
      </c>
      <c r="L66" s="69">
        <f t="shared" si="2"/>
        <v>8500599.0402118154</v>
      </c>
      <c r="M66" s="135" t="s">
        <v>419</v>
      </c>
      <c r="N66" s="108" t="s">
        <v>21</v>
      </c>
    </row>
    <row r="67" spans="2:14" x14ac:dyDescent="0.25">
      <c r="B67" s="237" t="s">
        <v>16</v>
      </c>
      <c r="C67" s="255">
        <v>2021</v>
      </c>
      <c r="D67" s="239" t="s">
        <v>921</v>
      </c>
      <c r="E67" s="134" t="s">
        <v>480</v>
      </c>
      <c r="F67" s="179" t="s">
        <v>419</v>
      </c>
      <c r="G67" s="256">
        <v>2021</v>
      </c>
      <c r="H67" s="7">
        <v>0</v>
      </c>
      <c r="I67" s="83">
        <f>1680000/L6</f>
        <v>397.15373159026967</v>
      </c>
      <c r="J67" s="45"/>
      <c r="K67" s="204">
        <f t="shared" si="4"/>
        <v>397.15373159026967</v>
      </c>
      <c r="L67" s="69">
        <f t="shared" si="2"/>
        <v>1679960.2846268406</v>
      </c>
      <c r="M67" s="214" t="s">
        <v>419</v>
      </c>
      <c r="N67" s="108" t="s">
        <v>21</v>
      </c>
    </row>
    <row r="68" spans="2:14" x14ac:dyDescent="0.25">
      <c r="B68" s="237" t="s">
        <v>16</v>
      </c>
      <c r="C68" s="255">
        <v>2021</v>
      </c>
      <c r="D68" s="239" t="s">
        <v>481</v>
      </c>
      <c r="E68" s="154" t="s">
        <v>18</v>
      </c>
      <c r="F68" s="258" t="s">
        <v>482</v>
      </c>
      <c r="G68" s="256">
        <v>2021</v>
      </c>
      <c r="H68" s="7">
        <v>0</v>
      </c>
      <c r="I68" s="259">
        <v>204</v>
      </c>
      <c r="J68" s="45"/>
      <c r="K68" s="204">
        <f t="shared" si="4"/>
        <v>204</v>
      </c>
      <c r="L68" s="69">
        <f t="shared" si="2"/>
        <v>862920</v>
      </c>
      <c r="M68" s="215" t="s">
        <v>506</v>
      </c>
      <c r="N68" s="108" t="s">
        <v>21</v>
      </c>
    </row>
    <row r="69" spans="2:14" x14ac:dyDescent="0.25">
      <c r="B69" s="237" t="s">
        <v>16</v>
      </c>
      <c r="C69" s="255">
        <v>2021</v>
      </c>
      <c r="D69" s="239" t="s">
        <v>481</v>
      </c>
      <c r="E69" s="154" t="s">
        <v>18</v>
      </c>
      <c r="F69" s="258" t="s">
        <v>483</v>
      </c>
      <c r="G69" s="256">
        <v>2021</v>
      </c>
      <c r="H69" s="7">
        <v>0</v>
      </c>
      <c r="I69" s="259">
        <v>204</v>
      </c>
      <c r="J69" s="45"/>
      <c r="K69" s="204">
        <f t="shared" si="4"/>
        <v>204</v>
      </c>
      <c r="L69" s="69">
        <f t="shared" si="2"/>
        <v>862920</v>
      </c>
      <c r="M69" s="215" t="s">
        <v>507</v>
      </c>
      <c r="N69" s="108" t="s">
        <v>21</v>
      </c>
    </row>
    <row r="70" spans="2:14" x14ac:dyDescent="0.25">
      <c r="B70" s="237" t="s">
        <v>16</v>
      </c>
      <c r="C70" s="255">
        <v>2021</v>
      </c>
      <c r="D70" s="239" t="s">
        <v>481</v>
      </c>
      <c r="E70" s="154" t="s">
        <v>18</v>
      </c>
      <c r="F70" s="258" t="s">
        <v>484</v>
      </c>
      <c r="G70" s="256">
        <v>2021</v>
      </c>
      <c r="H70" s="7">
        <v>0</v>
      </c>
      <c r="I70" s="259">
        <v>204</v>
      </c>
      <c r="J70" s="45"/>
      <c r="K70" s="204">
        <f t="shared" si="4"/>
        <v>204</v>
      </c>
      <c r="L70" s="69">
        <f t="shared" si="2"/>
        <v>862920</v>
      </c>
      <c r="M70" s="215" t="s">
        <v>508</v>
      </c>
      <c r="N70" s="108" t="s">
        <v>21</v>
      </c>
    </row>
    <row r="71" spans="2:14" x14ac:dyDescent="0.25">
      <c r="B71" s="237" t="s">
        <v>16</v>
      </c>
      <c r="C71" s="255">
        <v>2021</v>
      </c>
      <c r="D71" s="239" t="s">
        <v>481</v>
      </c>
      <c r="E71" s="154" t="s">
        <v>18</v>
      </c>
      <c r="F71" s="258" t="s">
        <v>485</v>
      </c>
      <c r="G71" s="256">
        <v>2021</v>
      </c>
      <c r="H71" s="7">
        <v>0</v>
      </c>
      <c r="I71" s="259">
        <v>204</v>
      </c>
      <c r="J71" s="45"/>
      <c r="K71" s="204">
        <f t="shared" si="4"/>
        <v>204</v>
      </c>
      <c r="L71" s="69">
        <f t="shared" si="2"/>
        <v>862920</v>
      </c>
      <c r="M71" s="215" t="s">
        <v>509</v>
      </c>
      <c r="N71" s="108" t="s">
        <v>21</v>
      </c>
    </row>
    <row r="72" spans="2:14" x14ac:dyDescent="0.25">
      <c r="B72" s="237" t="s">
        <v>16</v>
      </c>
      <c r="C72" s="255">
        <v>2021</v>
      </c>
      <c r="D72" s="239" t="s">
        <v>481</v>
      </c>
      <c r="E72" s="154" t="s">
        <v>18</v>
      </c>
      <c r="F72" s="258" t="s">
        <v>486</v>
      </c>
      <c r="G72" s="256">
        <v>2021</v>
      </c>
      <c r="H72" s="7">
        <v>0</v>
      </c>
      <c r="I72" s="259">
        <v>204</v>
      </c>
      <c r="J72" s="45"/>
      <c r="K72" s="204">
        <f t="shared" si="4"/>
        <v>204</v>
      </c>
      <c r="L72" s="69">
        <f t="shared" si="2"/>
        <v>862920</v>
      </c>
      <c r="M72" s="215" t="s">
        <v>510</v>
      </c>
      <c r="N72" s="108" t="s">
        <v>21</v>
      </c>
    </row>
    <row r="73" spans="2:14" x14ac:dyDescent="0.25">
      <c r="B73" s="237" t="s">
        <v>16</v>
      </c>
      <c r="C73" s="255">
        <v>2021</v>
      </c>
      <c r="D73" s="239" t="s">
        <v>481</v>
      </c>
      <c r="E73" s="154" t="s">
        <v>18</v>
      </c>
      <c r="F73" s="258" t="s">
        <v>487</v>
      </c>
      <c r="G73" s="256">
        <v>2021</v>
      </c>
      <c r="H73" s="7">
        <v>0</v>
      </c>
      <c r="I73" s="259">
        <v>204</v>
      </c>
      <c r="J73" s="45"/>
      <c r="K73" s="204">
        <f t="shared" si="4"/>
        <v>204</v>
      </c>
      <c r="L73" s="69">
        <f t="shared" si="2"/>
        <v>862920</v>
      </c>
      <c r="M73" s="215" t="s">
        <v>511</v>
      </c>
      <c r="N73" s="108" t="s">
        <v>21</v>
      </c>
    </row>
    <row r="74" spans="2:14" x14ac:dyDescent="0.25">
      <c r="B74" s="237" t="s">
        <v>16</v>
      </c>
      <c r="C74" s="255">
        <v>2021</v>
      </c>
      <c r="D74" s="239" t="s">
        <v>481</v>
      </c>
      <c r="E74" s="154" t="s">
        <v>18</v>
      </c>
      <c r="F74" s="258" t="s">
        <v>488</v>
      </c>
      <c r="G74" s="256">
        <v>2021</v>
      </c>
      <c r="H74" s="7">
        <v>0</v>
      </c>
      <c r="I74" s="259">
        <v>204</v>
      </c>
      <c r="J74" s="45"/>
      <c r="K74" s="204">
        <f t="shared" si="4"/>
        <v>204</v>
      </c>
      <c r="L74" s="69">
        <f t="shared" si="2"/>
        <v>862920</v>
      </c>
      <c r="M74" s="215" t="s">
        <v>512</v>
      </c>
      <c r="N74" s="108" t="s">
        <v>21</v>
      </c>
    </row>
    <row r="75" spans="2:14" x14ac:dyDescent="0.25">
      <c r="B75" s="237" t="s">
        <v>16</v>
      </c>
      <c r="C75" s="255">
        <v>2021</v>
      </c>
      <c r="D75" s="239" t="s">
        <v>481</v>
      </c>
      <c r="E75" s="154" t="s">
        <v>18</v>
      </c>
      <c r="F75" s="258" t="s">
        <v>489</v>
      </c>
      <c r="G75" s="256">
        <v>2021</v>
      </c>
      <c r="H75" s="7">
        <v>0</v>
      </c>
      <c r="I75" s="259">
        <v>204</v>
      </c>
      <c r="J75" s="45"/>
      <c r="K75" s="204">
        <f t="shared" si="4"/>
        <v>204</v>
      </c>
      <c r="L75" s="69">
        <f t="shared" ref="L75:L91" si="5">K75*4230</f>
        <v>862920</v>
      </c>
      <c r="M75" s="215" t="s">
        <v>513</v>
      </c>
      <c r="N75" s="108" t="s">
        <v>21</v>
      </c>
    </row>
    <row r="76" spans="2:14" x14ac:dyDescent="0.25">
      <c r="B76" s="237" t="s">
        <v>16</v>
      </c>
      <c r="C76" s="255">
        <v>2021</v>
      </c>
      <c r="D76" s="239" t="s">
        <v>481</v>
      </c>
      <c r="E76" s="154" t="s">
        <v>18</v>
      </c>
      <c r="F76" s="258" t="s">
        <v>490</v>
      </c>
      <c r="G76" s="256">
        <v>2021</v>
      </c>
      <c r="H76" s="7">
        <v>0</v>
      </c>
      <c r="I76" s="259">
        <v>204</v>
      </c>
      <c r="J76" s="45"/>
      <c r="K76" s="204">
        <f t="shared" si="4"/>
        <v>204</v>
      </c>
      <c r="L76" s="69">
        <f t="shared" si="5"/>
        <v>862920</v>
      </c>
      <c r="M76" s="215" t="s">
        <v>514</v>
      </c>
      <c r="N76" s="108" t="s">
        <v>21</v>
      </c>
    </row>
    <row r="77" spans="2:14" x14ac:dyDescent="0.25">
      <c r="B77" s="237" t="s">
        <v>16</v>
      </c>
      <c r="C77" s="255">
        <v>2021</v>
      </c>
      <c r="D77" s="239" t="s">
        <v>481</v>
      </c>
      <c r="E77" s="154" t="s">
        <v>18</v>
      </c>
      <c r="F77" s="258" t="s">
        <v>491</v>
      </c>
      <c r="G77" s="256">
        <v>2021</v>
      </c>
      <c r="H77" s="7">
        <v>0</v>
      </c>
      <c r="I77" s="259">
        <v>204</v>
      </c>
      <c r="J77" s="45"/>
      <c r="K77" s="204">
        <f t="shared" si="4"/>
        <v>204</v>
      </c>
      <c r="L77" s="69">
        <f t="shared" si="5"/>
        <v>862920</v>
      </c>
      <c r="M77" s="215" t="s">
        <v>515</v>
      </c>
      <c r="N77" s="108" t="s">
        <v>21</v>
      </c>
    </row>
    <row r="78" spans="2:14" x14ac:dyDescent="0.25">
      <c r="B78" s="237" t="s">
        <v>16</v>
      </c>
      <c r="C78" s="255">
        <v>2021</v>
      </c>
      <c r="D78" s="239" t="s">
        <v>481</v>
      </c>
      <c r="E78" s="154" t="s">
        <v>18</v>
      </c>
      <c r="F78" s="258" t="s">
        <v>492</v>
      </c>
      <c r="G78" s="256">
        <v>2021</v>
      </c>
      <c r="H78" s="7">
        <v>0</v>
      </c>
      <c r="I78" s="259">
        <v>204</v>
      </c>
      <c r="J78" s="45"/>
      <c r="K78" s="204">
        <f t="shared" si="4"/>
        <v>204</v>
      </c>
      <c r="L78" s="69">
        <f t="shared" si="5"/>
        <v>862920</v>
      </c>
      <c r="M78" s="215" t="s">
        <v>516</v>
      </c>
      <c r="N78" s="108" t="s">
        <v>21</v>
      </c>
    </row>
    <row r="79" spans="2:14" x14ac:dyDescent="0.25">
      <c r="B79" s="237" t="s">
        <v>16</v>
      </c>
      <c r="C79" s="255">
        <v>2021</v>
      </c>
      <c r="D79" s="239" t="s">
        <v>481</v>
      </c>
      <c r="E79" s="154" t="s">
        <v>18</v>
      </c>
      <c r="F79" s="258" t="s">
        <v>493</v>
      </c>
      <c r="G79" s="256">
        <v>2021</v>
      </c>
      <c r="H79" s="7">
        <v>0</v>
      </c>
      <c r="I79" s="259">
        <v>204</v>
      </c>
      <c r="J79" s="45"/>
      <c r="K79" s="204">
        <f t="shared" si="4"/>
        <v>204</v>
      </c>
      <c r="L79" s="69">
        <f t="shared" si="5"/>
        <v>862920</v>
      </c>
      <c r="M79" s="215" t="s">
        <v>517</v>
      </c>
      <c r="N79" s="108" t="s">
        <v>21</v>
      </c>
    </row>
    <row r="80" spans="2:14" x14ac:dyDescent="0.25">
      <c r="B80" s="237" t="s">
        <v>16</v>
      </c>
      <c r="C80" s="255">
        <v>2021</v>
      </c>
      <c r="D80" s="239" t="s">
        <v>481</v>
      </c>
      <c r="E80" s="154" t="s">
        <v>18</v>
      </c>
      <c r="F80" s="258" t="s">
        <v>494</v>
      </c>
      <c r="G80" s="256">
        <v>2021</v>
      </c>
      <c r="H80" s="7">
        <v>0</v>
      </c>
      <c r="I80" s="259">
        <v>204</v>
      </c>
      <c r="J80" s="45"/>
      <c r="K80" s="204">
        <f t="shared" si="4"/>
        <v>204</v>
      </c>
      <c r="L80" s="69">
        <f t="shared" si="5"/>
        <v>862920</v>
      </c>
      <c r="M80" s="215" t="s">
        <v>518</v>
      </c>
      <c r="N80" s="108" t="s">
        <v>21</v>
      </c>
    </row>
    <row r="81" spans="1:241" x14ac:dyDescent="0.25">
      <c r="B81" s="237" t="s">
        <v>16</v>
      </c>
      <c r="C81" s="255">
        <v>2021</v>
      </c>
      <c r="D81" s="239" t="s">
        <v>481</v>
      </c>
      <c r="E81" s="154" t="s">
        <v>18</v>
      </c>
      <c r="F81" s="258" t="s">
        <v>495</v>
      </c>
      <c r="G81" s="256">
        <v>2021</v>
      </c>
      <c r="H81" s="7">
        <v>0</v>
      </c>
      <c r="I81" s="259">
        <v>204</v>
      </c>
      <c r="J81" s="45"/>
      <c r="K81" s="204">
        <f t="shared" si="4"/>
        <v>204</v>
      </c>
      <c r="L81" s="69">
        <f t="shared" si="5"/>
        <v>862920</v>
      </c>
      <c r="M81" s="215" t="s">
        <v>519</v>
      </c>
      <c r="N81" s="108" t="s">
        <v>21</v>
      </c>
    </row>
    <row r="82" spans="1:241" x14ac:dyDescent="0.25">
      <c r="B82" s="237" t="s">
        <v>16</v>
      </c>
      <c r="C82" s="255">
        <v>2021</v>
      </c>
      <c r="D82" s="239" t="s">
        <v>481</v>
      </c>
      <c r="E82" s="154" t="s">
        <v>18</v>
      </c>
      <c r="F82" s="258" t="s">
        <v>496</v>
      </c>
      <c r="G82" s="256">
        <v>2021</v>
      </c>
      <c r="H82" s="7">
        <v>0</v>
      </c>
      <c r="I82" s="259">
        <v>204</v>
      </c>
      <c r="J82" s="45"/>
      <c r="K82" s="204">
        <f t="shared" si="4"/>
        <v>204</v>
      </c>
      <c r="L82" s="69">
        <f t="shared" si="5"/>
        <v>862920</v>
      </c>
      <c r="M82" s="215" t="s">
        <v>520</v>
      </c>
      <c r="N82" s="108" t="s">
        <v>21</v>
      </c>
    </row>
    <row r="83" spans="1:241" x14ac:dyDescent="0.25">
      <c r="B83" s="237" t="s">
        <v>16</v>
      </c>
      <c r="C83" s="255">
        <v>2021</v>
      </c>
      <c r="D83" s="239" t="s">
        <v>481</v>
      </c>
      <c r="E83" s="154" t="s">
        <v>18</v>
      </c>
      <c r="F83" s="258" t="s">
        <v>497</v>
      </c>
      <c r="G83" s="256">
        <v>2021</v>
      </c>
      <c r="H83" s="7">
        <v>0</v>
      </c>
      <c r="I83" s="259">
        <v>204</v>
      </c>
      <c r="J83" s="45"/>
      <c r="K83" s="204">
        <f t="shared" si="4"/>
        <v>204</v>
      </c>
      <c r="L83" s="69">
        <f t="shared" si="5"/>
        <v>862920</v>
      </c>
      <c r="M83" s="215" t="s">
        <v>521</v>
      </c>
      <c r="N83" s="108" t="s">
        <v>21</v>
      </c>
    </row>
    <row r="84" spans="1:241" x14ac:dyDescent="0.25">
      <c r="B84" s="237" t="s">
        <v>16</v>
      </c>
      <c r="C84" s="255">
        <v>2021</v>
      </c>
      <c r="D84" s="239" t="s">
        <v>481</v>
      </c>
      <c r="E84" s="154" t="s">
        <v>18</v>
      </c>
      <c r="F84" s="258" t="s">
        <v>498</v>
      </c>
      <c r="G84" s="256">
        <v>2021</v>
      </c>
      <c r="H84" s="7">
        <v>0</v>
      </c>
      <c r="I84" s="259">
        <v>204</v>
      </c>
      <c r="J84" s="45"/>
      <c r="K84" s="204">
        <f t="shared" si="4"/>
        <v>204</v>
      </c>
      <c r="L84" s="69">
        <f t="shared" si="5"/>
        <v>862920</v>
      </c>
      <c r="M84" s="215" t="s">
        <v>522</v>
      </c>
      <c r="N84" s="108" t="s">
        <v>21</v>
      </c>
    </row>
    <row r="85" spans="1:241" x14ac:dyDescent="0.25">
      <c r="B85" s="237" t="s">
        <v>16</v>
      </c>
      <c r="C85" s="255">
        <v>2021</v>
      </c>
      <c r="D85" s="239" t="s">
        <v>481</v>
      </c>
      <c r="E85" s="154" t="s">
        <v>18</v>
      </c>
      <c r="F85" s="258" t="s">
        <v>499</v>
      </c>
      <c r="G85" s="256">
        <v>2021</v>
      </c>
      <c r="H85" s="7">
        <v>0</v>
      </c>
      <c r="I85" s="259">
        <v>204</v>
      </c>
      <c r="J85" s="45"/>
      <c r="K85" s="204">
        <f t="shared" si="4"/>
        <v>204</v>
      </c>
      <c r="L85" s="69">
        <f t="shared" si="5"/>
        <v>862920</v>
      </c>
      <c r="M85" s="215" t="s">
        <v>523</v>
      </c>
      <c r="N85" s="108" t="s">
        <v>21</v>
      </c>
    </row>
    <row r="86" spans="1:241" x14ac:dyDescent="0.25">
      <c r="B86" s="237" t="s">
        <v>16</v>
      </c>
      <c r="C86" s="255">
        <v>2021</v>
      </c>
      <c r="D86" s="239" t="s">
        <v>481</v>
      </c>
      <c r="E86" s="154" t="s">
        <v>18</v>
      </c>
      <c r="F86" s="258" t="s">
        <v>500</v>
      </c>
      <c r="G86" s="256">
        <v>2021</v>
      </c>
      <c r="H86" s="7">
        <v>0</v>
      </c>
      <c r="I86" s="259">
        <v>204</v>
      </c>
      <c r="J86" s="45"/>
      <c r="K86" s="204">
        <f t="shared" si="4"/>
        <v>204</v>
      </c>
      <c r="L86" s="69">
        <f t="shared" si="5"/>
        <v>862920</v>
      </c>
      <c r="M86" s="215" t="s">
        <v>524</v>
      </c>
      <c r="N86" s="108" t="s">
        <v>21</v>
      </c>
    </row>
    <row r="87" spans="1:241" x14ac:dyDescent="0.25">
      <c r="B87" s="237" t="s">
        <v>16</v>
      </c>
      <c r="C87" s="255">
        <v>2021</v>
      </c>
      <c r="D87" s="239" t="s">
        <v>481</v>
      </c>
      <c r="E87" s="154" t="s">
        <v>18</v>
      </c>
      <c r="F87" s="258" t="s">
        <v>501</v>
      </c>
      <c r="G87" s="256">
        <v>2021</v>
      </c>
      <c r="H87" s="7">
        <v>0</v>
      </c>
      <c r="I87" s="259">
        <v>204</v>
      </c>
      <c r="J87" s="45"/>
      <c r="K87" s="204">
        <f t="shared" si="4"/>
        <v>204</v>
      </c>
      <c r="L87" s="69">
        <f t="shared" si="5"/>
        <v>862920</v>
      </c>
      <c r="M87" s="215" t="s">
        <v>525</v>
      </c>
      <c r="N87" s="108" t="s">
        <v>21</v>
      </c>
    </row>
    <row r="88" spans="1:241" x14ac:dyDescent="0.25">
      <c r="B88" s="237" t="s">
        <v>16</v>
      </c>
      <c r="C88" s="255">
        <v>2021</v>
      </c>
      <c r="D88" s="239" t="s">
        <v>481</v>
      </c>
      <c r="E88" s="154" t="s">
        <v>18</v>
      </c>
      <c r="F88" s="258" t="s">
        <v>502</v>
      </c>
      <c r="G88" s="256">
        <v>2021</v>
      </c>
      <c r="H88" s="7">
        <v>0</v>
      </c>
      <c r="I88" s="259">
        <v>204</v>
      </c>
      <c r="J88" s="45"/>
      <c r="K88" s="204">
        <f t="shared" si="4"/>
        <v>204</v>
      </c>
      <c r="L88" s="69">
        <f t="shared" si="5"/>
        <v>862920</v>
      </c>
      <c r="M88" s="215" t="s">
        <v>526</v>
      </c>
      <c r="N88" s="108" t="s">
        <v>21</v>
      </c>
    </row>
    <row r="89" spans="1:241" x14ac:dyDescent="0.25">
      <c r="B89" s="237" t="s">
        <v>16</v>
      </c>
      <c r="C89" s="255">
        <v>2021</v>
      </c>
      <c r="D89" s="239" t="s">
        <v>481</v>
      </c>
      <c r="E89" s="154" t="s">
        <v>18</v>
      </c>
      <c r="F89" s="258" t="s">
        <v>503</v>
      </c>
      <c r="G89" s="256">
        <v>2021</v>
      </c>
      <c r="H89" s="7">
        <v>0</v>
      </c>
      <c r="I89" s="259">
        <v>204</v>
      </c>
      <c r="J89" s="45"/>
      <c r="K89" s="204">
        <f t="shared" si="4"/>
        <v>204</v>
      </c>
      <c r="L89" s="69">
        <f t="shared" si="5"/>
        <v>862920</v>
      </c>
      <c r="M89" s="215" t="s">
        <v>527</v>
      </c>
      <c r="N89" s="108" t="s">
        <v>21</v>
      </c>
    </row>
    <row r="90" spans="1:241" x14ac:dyDescent="0.25">
      <c r="B90" s="237" t="s">
        <v>16</v>
      </c>
      <c r="C90" s="255">
        <v>2021</v>
      </c>
      <c r="D90" s="239" t="s">
        <v>481</v>
      </c>
      <c r="E90" s="154" t="s">
        <v>18</v>
      </c>
      <c r="F90" s="258" t="s">
        <v>504</v>
      </c>
      <c r="G90" s="256">
        <v>2021</v>
      </c>
      <c r="H90" s="7">
        <v>0</v>
      </c>
      <c r="I90" s="259">
        <v>204</v>
      </c>
      <c r="J90" s="45"/>
      <c r="K90" s="204">
        <f t="shared" si="4"/>
        <v>204</v>
      </c>
      <c r="L90" s="69">
        <f t="shared" si="5"/>
        <v>862920</v>
      </c>
      <c r="M90" s="215" t="s">
        <v>528</v>
      </c>
      <c r="N90" s="108" t="s">
        <v>21</v>
      </c>
    </row>
    <row r="91" spans="1:241" x14ac:dyDescent="0.25">
      <c r="B91" s="237" t="s">
        <v>16</v>
      </c>
      <c r="C91" s="255">
        <v>2021</v>
      </c>
      <c r="D91" s="239" t="s">
        <v>481</v>
      </c>
      <c r="E91" s="154" t="s">
        <v>18</v>
      </c>
      <c r="F91" s="258" t="s">
        <v>505</v>
      </c>
      <c r="G91" s="256">
        <v>2021</v>
      </c>
      <c r="H91" s="7">
        <v>0</v>
      </c>
      <c r="I91" s="259">
        <v>204</v>
      </c>
      <c r="J91" s="45"/>
      <c r="K91" s="204">
        <f t="shared" si="4"/>
        <v>204</v>
      </c>
      <c r="L91" s="69">
        <f t="shared" si="5"/>
        <v>862920</v>
      </c>
      <c r="M91" s="215" t="s">
        <v>529</v>
      </c>
      <c r="N91" s="108" t="s">
        <v>21</v>
      </c>
    </row>
    <row r="92" spans="1:241" x14ac:dyDescent="0.25">
      <c r="A92" s="41"/>
      <c r="B92" s="9"/>
      <c r="C92" s="119"/>
      <c r="D92" s="240"/>
      <c r="E92" s="136"/>
      <c r="F92" s="8"/>
      <c r="G92" s="44"/>
      <c r="H92" s="13" t="s">
        <v>88</v>
      </c>
      <c r="I92" s="166">
        <f>SUBTOTAL(9,I10:I24)</f>
        <v>10963.629952248119</v>
      </c>
      <c r="J92" s="12"/>
      <c r="K92" s="12">
        <f>SUM(K10:K91)</f>
        <v>71132.685565626918</v>
      </c>
      <c r="L92" s="231">
        <f>SUM(L10:L91)</f>
        <v>300891259.94260186</v>
      </c>
      <c r="M92" s="136"/>
      <c r="N92" s="67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</row>
    <row r="93" spans="1:241" x14ac:dyDescent="0.25">
      <c r="A93" s="63"/>
      <c r="B93" s="63"/>
      <c r="C93" s="123"/>
      <c r="D93" s="242"/>
      <c r="E93" s="141"/>
      <c r="F93" s="64"/>
      <c r="G93" s="182"/>
      <c r="H93" s="65"/>
      <c r="I93" s="167"/>
      <c r="J93" s="66" t="s">
        <v>89</v>
      </c>
      <c r="K93" s="92"/>
      <c r="L93" s="92"/>
      <c r="M93" s="216"/>
      <c r="N93" s="109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</row>
    <row r="95" spans="1:241" x14ac:dyDescent="0.25">
      <c r="A95" s="9"/>
      <c r="B95" s="50" t="s">
        <v>16</v>
      </c>
      <c r="C95" s="124" t="s">
        <v>90</v>
      </c>
      <c r="D95" s="243"/>
      <c r="E95" s="111"/>
      <c r="F95" s="86"/>
      <c r="G95" s="51"/>
      <c r="H95" s="86"/>
      <c r="I95" s="168"/>
      <c r="J95" s="51"/>
      <c r="K95" s="51"/>
      <c r="L95" s="51"/>
      <c r="M95" s="111"/>
      <c r="N95" s="78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</row>
    <row r="96" spans="1:241" s="267" customFormat="1" ht="24" x14ac:dyDescent="0.2">
      <c r="A96" s="262"/>
      <c r="B96" s="237" t="s">
        <v>16</v>
      </c>
      <c r="C96" s="301">
        <v>42450</v>
      </c>
      <c r="D96" s="302" t="s">
        <v>17</v>
      </c>
      <c r="E96" s="303" t="s">
        <v>18</v>
      </c>
      <c r="F96" s="304" t="s">
        <v>92</v>
      </c>
      <c r="G96" s="264"/>
      <c r="H96" s="263"/>
      <c r="I96" s="305">
        <v>204.12491384338099</v>
      </c>
      <c r="J96" s="264"/>
      <c r="K96" s="265">
        <f>43%*I96</f>
        <v>87.773712952653824</v>
      </c>
      <c r="L96" s="265">
        <f>K96*4230</f>
        <v>371282.80578972568</v>
      </c>
      <c r="M96" s="321" t="s">
        <v>99</v>
      </c>
      <c r="N96" s="303" t="s">
        <v>90</v>
      </c>
      <c r="O96" s="266"/>
      <c r="P96" s="266"/>
      <c r="Q96" s="266"/>
      <c r="R96" s="266"/>
      <c r="S96" s="266"/>
      <c r="T96" s="266"/>
      <c r="U96" s="266"/>
      <c r="V96" s="266"/>
      <c r="W96" s="266"/>
      <c r="X96" s="266"/>
      <c r="Y96" s="266"/>
      <c r="Z96" s="266"/>
      <c r="AA96" s="266"/>
      <c r="AB96" s="266"/>
      <c r="AC96" s="266"/>
      <c r="AD96" s="266"/>
      <c r="AE96" s="266"/>
      <c r="AF96" s="266"/>
      <c r="AG96" s="266"/>
      <c r="AH96" s="266"/>
      <c r="AI96" s="266"/>
      <c r="AJ96" s="266"/>
      <c r="AK96" s="266"/>
      <c r="AL96" s="266"/>
      <c r="AM96" s="266"/>
      <c r="AN96" s="266"/>
      <c r="AO96" s="266"/>
      <c r="AP96" s="266"/>
      <c r="AQ96" s="266"/>
      <c r="AR96" s="266"/>
      <c r="AS96" s="266"/>
      <c r="AT96" s="266"/>
      <c r="AU96" s="266"/>
      <c r="AV96" s="266"/>
      <c r="AW96" s="266"/>
      <c r="AX96" s="266"/>
      <c r="AY96" s="266"/>
      <c r="AZ96" s="266"/>
      <c r="BA96" s="266"/>
      <c r="BB96" s="266"/>
      <c r="BC96" s="266"/>
      <c r="BD96" s="266"/>
      <c r="BE96" s="266"/>
      <c r="BF96" s="266"/>
      <c r="BG96" s="266"/>
      <c r="BH96" s="266"/>
      <c r="BI96" s="266"/>
      <c r="BJ96" s="266"/>
      <c r="BK96" s="266"/>
      <c r="BL96" s="266"/>
      <c r="BM96" s="266"/>
      <c r="BN96" s="266"/>
      <c r="BO96" s="266"/>
      <c r="BP96" s="266"/>
      <c r="BQ96" s="266"/>
      <c r="BR96" s="266"/>
      <c r="BS96" s="266"/>
      <c r="BT96" s="266"/>
      <c r="BU96" s="266"/>
      <c r="BV96" s="266"/>
      <c r="BW96" s="266"/>
      <c r="BX96" s="266"/>
      <c r="BY96" s="266"/>
      <c r="BZ96" s="266"/>
      <c r="CA96" s="266"/>
      <c r="CB96" s="266"/>
      <c r="CC96" s="266"/>
      <c r="CD96" s="266"/>
      <c r="CE96" s="266"/>
      <c r="CF96" s="266"/>
      <c r="CG96" s="266"/>
      <c r="CH96" s="266"/>
      <c r="CI96" s="266"/>
      <c r="CJ96" s="266"/>
      <c r="CK96" s="266"/>
      <c r="CL96" s="266"/>
      <c r="CM96" s="266"/>
      <c r="CN96" s="266"/>
      <c r="CO96" s="266"/>
      <c r="CP96" s="266"/>
      <c r="CQ96" s="266"/>
      <c r="CR96" s="266"/>
      <c r="CS96" s="266"/>
      <c r="CT96" s="266"/>
      <c r="CU96" s="266"/>
      <c r="CV96" s="266"/>
      <c r="CW96" s="266"/>
      <c r="CX96" s="266"/>
      <c r="CY96" s="266"/>
      <c r="CZ96" s="266"/>
      <c r="DA96" s="266"/>
      <c r="DB96" s="266"/>
      <c r="DC96" s="266"/>
      <c r="DD96" s="266"/>
      <c r="DE96" s="266"/>
      <c r="DF96" s="266"/>
      <c r="DG96" s="266"/>
      <c r="DH96" s="266"/>
      <c r="DI96" s="266"/>
      <c r="DJ96" s="266"/>
      <c r="DK96" s="266"/>
      <c r="DL96" s="266"/>
      <c r="DM96" s="266"/>
      <c r="DN96" s="266"/>
      <c r="DO96" s="266"/>
      <c r="DP96" s="266"/>
      <c r="DQ96" s="266"/>
      <c r="DR96" s="266"/>
      <c r="DS96" s="266"/>
      <c r="DT96" s="266"/>
      <c r="DU96" s="266"/>
      <c r="DV96" s="266"/>
      <c r="DW96" s="266"/>
      <c r="DX96" s="266"/>
      <c r="DY96" s="266"/>
      <c r="DZ96" s="266"/>
      <c r="EA96" s="266"/>
      <c r="EB96" s="266"/>
      <c r="EC96" s="266"/>
      <c r="ED96" s="266"/>
      <c r="EE96" s="266"/>
      <c r="EF96" s="266"/>
      <c r="EG96" s="266"/>
      <c r="EH96" s="266"/>
      <c r="EI96" s="266"/>
      <c r="EJ96" s="266"/>
      <c r="EK96" s="266"/>
      <c r="EL96" s="266"/>
      <c r="EM96" s="266"/>
      <c r="EN96" s="266"/>
      <c r="EO96" s="266"/>
      <c r="EP96" s="266"/>
      <c r="EQ96" s="266"/>
      <c r="ER96" s="266"/>
      <c r="ES96" s="266"/>
      <c r="ET96" s="266"/>
      <c r="EU96" s="266"/>
      <c r="EV96" s="266"/>
      <c r="EW96" s="266"/>
      <c r="EX96" s="266"/>
      <c r="EY96" s="266"/>
      <c r="EZ96" s="266"/>
      <c r="FA96" s="266"/>
      <c r="FB96" s="266"/>
      <c r="FC96" s="266"/>
      <c r="FD96" s="266"/>
      <c r="FE96" s="266"/>
      <c r="FF96" s="266"/>
      <c r="FG96" s="266"/>
      <c r="FH96" s="266"/>
      <c r="FI96" s="266"/>
      <c r="FJ96" s="266"/>
      <c r="FK96" s="266"/>
      <c r="FL96" s="266"/>
      <c r="FM96" s="266"/>
      <c r="FN96" s="266"/>
      <c r="FO96" s="266"/>
      <c r="FP96" s="266"/>
      <c r="FQ96" s="266"/>
      <c r="FR96" s="266"/>
      <c r="FS96" s="266"/>
      <c r="FT96" s="266"/>
      <c r="FU96" s="266"/>
      <c r="FV96" s="266"/>
      <c r="FW96" s="266"/>
      <c r="FX96" s="266"/>
      <c r="FY96" s="266"/>
      <c r="FZ96" s="266"/>
      <c r="GA96" s="266"/>
      <c r="GB96" s="266"/>
      <c r="GC96" s="266"/>
      <c r="GD96" s="266"/>
      <c r="GE96" s="266"/>
      <c r="GF96" s="266"/>
      <c r="GG96" s="266"/>
      <c r="GH96" s="266"/>
      <c r="GI96" s="266"/>
      <c r="GJ96" s="266"/>
      <c r="GK96" s="266"/>
      <c r="GL96" s="266"/>
      <c r="GM96" s="266"/>
      <c r="GN96" s="266"/>
      <c r="GO96" s="266"/>
      <c r="GP96" s="266"/>
      <c r="GQ96" s="266"/>
      <c r="GR96" s="266"/>
      <c r="GS96" s="266"/>
      <c r="GT96" s="266"/>
      <c r="GU96" s="266"/>
      <c r="GV96" s="266"/>
      <c r="GW96" s="266"/>
      <c r="GX96" s="266"/>
      <c r="GY96" s="266"/>
      <c r="GZ96" s="266"/>
      <c r="HA96" s="266"/>
      <c r="HB96" s="266"/>
      <c r="HC96" s="266"/>
      <c r="HD96" s="266"/>
      <c r="HE96" s="266"/>
      <c r="HF96" s="266"/>
      <c r="HG96" s="266"/>
      <c r="HH96" s="266"/>
      <c r="HI96" s="266"/>
      <c r="HJ96" s="266"/>
      <c r="HK96" s="266"/>
      <c r="HL96" s="266"/>
      <c r="HM96" s="266"/>
      <c r="HN96" s="266"/>
      <c r="HO96" s="266"/>
      <c r="HP96" s="266"/>
      <c r="HQ96" s="266"/>
      <c r="HR96" s="266"/>
      <c r="HS96" s="266"/>
      <c r="HT96" s="266"/>
      <c r="HU96" s="266"/>
      <c r="HV96" s="266"/>
      <c r="HW96" s="266"/>
      <c r="HX96" s="266"/>
      <c r="HY96" s="266"/>
      <c r="HZ96" s="266"/>
      <c r="IA96" s="266"/>
      <c r="IB96" s="266"/>
      <c r="IC96" s="266"/>
      <c r="ID96" s="266"/>
      <c r="IE96" s="266"/>
      <c r="IF96" s="266"/>
      <c r="IG96" s="266"/>
    </row>
    <row r="97" spans="1:241" s="267" customFormat="1" ht="12" x14ac:dyDescent="0.2">
      <c r="A97" s="262"/>
      <c r="B97" s="237" t="s">
        <v>16</v>
      </c>
      <c r="C97" s="301"/>
      <c r="D97" s="302" t="s">
        <v>122</v>
      </c>
      <c r="E97" s="303" t="s">
        <v>27</v>
      </c>
      <c r="F97" s="306" t="s">
        <v>123</v>
      </c>
      <c r="G97" s="264"/>
      <c r="H97" s="263"/>
      <c r="I97" s="305">
        <v>236.06689855439299</v>
      </c>
      <c r="J97" s="264"/>
      <c r="K97" s="265">
        <f t="shared" ref="K97:K110" si="6">43%*I97</f>
        <v>101.50876637838898</v>
      </c>
      <c r="L97" s="265">
        <f t="shared" ref="L97:L110" si="7">K97*4230</f>
        <v>429382.0817805854</v>
      </c>
      <c r="M97" s="321" t="s">
        <v>127</v>
      </c>
      <c r="N97" s="303" t="s">
        <v>90</v>
      </c>
      <c r="O97" s="266"/>
      <c r="P97" s="266"/>
      <c r="Q97" s="266"/>
      <c r="R97" s="266"/>
      <c r="S97" s="266"/>
      <c r="T97" s="266"/>
      <c r="U97" s="266"/>
      <c r="V97" s="266"/>
      <c r="W97" s="266"/>
      <c r="X97" s="266"/>
      <c r="Y97" s="266"/>
      <c r="Z97" s="266"/>
      <c r="AA97" s="266"/>
      <c r="AB97" s="266"/>
      <c r="AC97" s="266"/>
      <c r="AD97" s="266"/>
      <c r="AE97" s="266"/>
      <c r="AF97" s="266"/>
      <c r="AG97" s="266"/>
      <c r="AH97" s="266"/>
      <c r="AI97" s="266"/>
      <c r="AJ97" s="266"/>
      <c r="AK97" s="266"/>
      <c r="AL97" s="266"/>
      <c r="AM97" s="266"/>
      <c r="AN97" s="266"/>
      <c r="AO97" s="266"/>
      <c r="AP97" s="266"/>
      <c r="AQ97" s="266"/>
      <c r="AR97" s="266"/>
      <c r="AS97" s="266"/>
      <c r="AT97" s="266"/>
      <c r="AU97" s="266"/>
      <c r="AV97" s="266"/>
      <c r="AW97" s="266"/>
      <c r="AX97" s="266"/>
      <c r="AY97" s="266"/>
      <c r="AZ97" s="266"/>
      <c r="BA97" s="266"/>
      <c r="BB97" s="266"/>
      <c r="BC97" s="266"/>
      <c r="BD97" s="266"/>
      <c r="BE97" s="266"/>
      <c r="BF97" s="266"/>
      <c r="BG97" s="266"/>
      <c r="BH97" s="266"/>
      <c r="BI97" s="266"/>
      <c r="BJ97" s="266"/>
      <c r="BK97" s="266"/>
      <c r="BL97" s="266"/>
      <c r="BM97" s="266"/>
      <c r="BN97" s="266"/>
      <c r="BO97" s="266"/>
      <c r="BP97" s="266"/>
      <c r="BQ97" s="266"/>
      <c r="BR97" s="266"/>
      <c r="BS97" s="266"/>
      <c r="BT97" s="266"/>
      <c r="BU97" s="266"/>
      <c r="BV97" s="266"/>
      <c r="BW97" s="266"/>
      <c r="BX97" s="266"/>
      <c r="BY97" s="266"/>
      <c r="BZ97" s="266"/>
      <c r="CA97" s="266"/>
      <c r="CB97" s="266"/>
      <c r="CC97" s="266"/>
      <c r="CD97" s="266"/>
      <c r="CE97" s="266"/>
      <c r="CF97" s="266"/>
      <c r="CG97" s="266"/>
      <c r="CH97" s="266"/>
      <c r="CI97" s="266"/>
      <c r="CJ97" s="266"/>
      <c r="CK97" s="266"/>
      <c r="CL97" s="266"/>
      <c r="CM97" s="266"/>
      <c r="CN97" s="266"/>
      <c r="CO97" s="266"/>
      <c r="CP97" s="266"/>
      <c r="CQ97" s="266"/>
      <c r="CR97" s="266"/>
      <c r="CS97" s="266"/>
      <c r="CT97" s="266"/>
      <c r="CU97" s="266"/>
      <c r="CV97" s="266"/>
      <c r="CW97" s="266"/>
      <c r="CX97" s="266"/>
      <c r="CY97" s="266"/>
      <c r="CZ97" s="266"/>
      <c r="DA97" s="266"/>
      <c r="DB97" s="266"/>
      <c r="DC97" s="266"/>
      <c r="DD97" s="266"/>
      <c r="DE97" s="266"/>
      <c r="DF97" s="266"/>
      <c r="DG97" s="266"/>
      <c r="DH97" s="266"/>
      <c r="DI97" s="266"/>
      <c r="DJ97" s="266"/>
      <c r="DK97" s="266"/>
      <c r="DL97" s="266"/>
      <c r="DM97" s="266"/>
      <c r="DN97" s="266"/>
      <c r="DO97" s="266"/>
      <c r="DP97" s="266"/>
      <c r="DQ97" s="266"/>
      <c r="DR97" s="266"/>
      <c r="DS97" s="266"/>
      <c r="DT97" s="266"/>
      <c r="DU97" s="266"/>
      <c r="DV97" s="266"/>
      <c r="DW97" s="266"/>
      <c r="DX97" s="266"/>
      <c r="DY97" s="266"/>
      <c r="DZ97" s="266"/>
      <c r="EA97" s="266"/>
      <c r="EB97" s="266"/>
      <c r="EC97" s="266"/>
      <c r="ED97" s="266"/>
      <c r="EE97" s="266"/>
      <c r="EF97" s="266"/>
      <c r="EG97" s="266"/>
      <c r="EH97" s="266"/>
      <c r="EI97" s="266"/>
      <c r="EJ97" s="266"/>
      <c r="EK97" s="266"/>
      <c r="EL97" s="266"/>
      <c r="EM97" s="266"/>
      <c r="EN97" s="266"/>
      <c r="EO97" s="266"/>
      <c r="EP97" s="266"/>
      <c r="EQ97" s="266"/>
      <c r="ER97" s="266"/>
      <c r="ES97" s="266"/>
      <c r="ET97" s="266"/>
      <c r="EU97" s="266"/>
      <c r="EV97" s="266"/>
      <c r="EW97" s="266"/>
      <c r="EX97" s="266"/>
      <c r="EY97" s="266"/>
      <c r="EZ97" s="266"/>
      <c r="FA97" s="266"/>
      <c r="FB97" s="266"/>
      <c r="FC97" s="266"/>
      <c r="FD97" s="266"/>
      <c r="FE97" s="266"/>
      <c r="FF97" s="266"/>
      <c r="FG97" s="266"/>
      <c r="FH97" s="266"/>
      <c r="FI97" s="266"/>
      <c r="FJ97" s="266"/>
      <c r="FK97" s="266"/>
      <c r="FL97" s="266"/>
      <c r="FM97" s="266"/>
      <c r="FN97" s="266"/>
      <c r="FO97" s="266"/>
      <c r="FP97" s="266"/>
      <c r="FQ97" s="266"/>
      <c r="FR97" s="266"/>
      <c r="FS97" s="266"/>
      <c r="FT97" s="266"/>
      <c r="FU97" s="266"/>
      <c r="FV97" s="266"/>
      <c r="FW97" s="266"/>
      <c r="FX97" s="266"/>
      <c r="FY97" s="266"/>
      <c r="FZ97" s="266"/>
      <c r="GA97" s="266"/>
      <c r="GB97" s="266"/>
      <c r="GC97" s="266"/>
      <c r="GD97" s="266"/>
      <c r="GE97" s="266"/>
      <c r="GF97" s="266"/>
      <c r="GG97" s="266"/>
      <c r="GH97" s="266"/>
      <c r="GI97" s="266"/>
      <c r="GJ97" s="266"/>
      <c r="GK97" s="266"/>
      <c r="GL97" s="266"/>
      <c r="GM97" s="266"/>
      <c r="GN97" s="266"/>
      <c r="GO97" s="266"/>
      <c r="GP97" s="266"/>
      <c r="GQ97" s="266"/>
      <c r="GR97" s="266"/>
      <c r="GS97" s="266"/>
      <c r="GT97" s="266"/>
      <c r="GU97" s="266"/>
      <c r="GV97" s="266"/>
      <c r="GW97" s="266"/>
      <c r="GX97" s="266"/>
      <c r="GY97" s="266"/>
      <c r="GZ97" s="266"/>
      <c r="HA97" s="266"/>
      <c r="HB97" s="266"/>
      <c r="HC97" s="266"/>
      <c r="HD97" s="266"/>
      <c r="HE97" s="266"/>
      <c r="HF97" s="266"/>
      <c r="HG97" s="266"/>
      <c r="HH97" s="266"/>
      <c r="HI97" s="266"/>
      <c r="HJ97" s="266"/>
      <c r="HK97" s="266"/>
      <c r="HL97" s="266"/>
      <c r="HM97" s="266"/>
      <c r="HN97" s="266"/>
      <c r="HO97" s="266"/>
      <c r="HP97" s="266"/>
      <c r="HQ97" s="266"/>
      <c r="HR97" s="266"/>
      <c r="HS97" s="266"/>
      <c r="HT97" s="266"/>
      <c r="HU97" s="266"/>
      <c r="HV97" s="266"/>
      <c r="HW97" s="266"/>
      <c r="HX97" s="266"/>
      <c r="HY97" s="266"/>
      <c r="HZ97" s="266"/>
      <c r="IA97" s="266"/>
      <c r="IB97" s="266"/>
      <c r="IC97" s="266"/>
      <c r="ID97" s="266"/>
      <c r="IE97" s="266"/>
      <c r="IF97" s="266"/>
      <c r="IG97" s="266"/>
    </row>
    <row r="98" spans="1:241" s="267" customFormat="1" ht="12" x14ac:dyDescent="0.2">
      <c r="A98" s="262"/>
      <c r="B98" s="237" t="s">
        <v>16</v>
      </c>
      <c r="C98" s="301">
        <v>42443</v>
      </c>
      <c r="D98" s="302" t="s">
        <v>531</v>
      </c>
      <c r="E98" s="303" t="s">
        <v>27</v>
      </c>
      <c r="F98" s="306"/>
      <c r="G98" s="264"/>
      <c r="H98" s="263"/>
      <c r="I98" s="305">
        <v>132.54864535284401</v>
      </c>
      <c r="J98" s="264"/>
      <c r="K98" s="265">
        <f t="shared" si="6"/>
        <v>56.995917501722921</v>
      </c>
      <c r="L98" s="265">
        <f t="shared" si="7"/>
        <v>241092.73103228796</v>
      </c>
      <c r="M98" s="321" t="s">
        <v>95</v>
      </c>
      <c r="N98" s="303" t="s">
        <v>90</v>
      </c>
      <c r="O98" s="266"/>
      <c r="P98" s="266"/>
      <c r="Q98" s="266"/>
      <c r="R98" s="266"/>
      <c r="S98" s="266"/>
      <c r="T98" s="266"/>
      <c r="U98" s="266"/>
      <c r="V98" s="266"/>
      <c r="W98" s="266"/>
      <c r="X98" s="266"/>
      <c r="Y98" s="266"/>
      <c r="Z98" s="266"/>
      <c r="AA98" s="266"/>
      <c r="AB98" s="266"/>
      <c r="AC98" s="266"/>
      <c r="AD98" s="266"/>
      <c r="AE98" s="266"/>
      <c r="AF98" s="266"/>
      <c r="AG98" s="266"/>
      <c r="AH98" s="266"/>
      <c r="AI98" s="266"/>
      <c r="AJ98" s="266"/>
      <c r="AK98" s="266"/>
      <c r="AL98" s="266"/>
      <c r="AM98" s="266"/>
      <c r="AN98" s="266"/>
      <c r="AO98" s="266"/>
      <c r="AP98" s="266"/>
      <c r="AQ98" s="266"/>
      <c r="AR98" s="266"/>
      <c r="AS98" s="266"/>
      <c r="AT98" s="266"/>
      <c r="AU98" s="266"/>
      <c r="AV98" s="266"/>
      <c r="AW98" s="266"/>
      <c r="AX98" s="266"/>
      <c r="AY98" s="266"/>
      <c r="AZ98" s="266"/>
      <c r="BA98" s="266"/>
      <c r="BB98" s="266"/>
      <c r="BC98" s="266"/>
      <c r="BD98" s="266"/>
      <c r="BE98" s="266"/>
      <c r="BF98" s="266"/>
      <c r="BG98" s="266"/>
      <c r="BH98" s="266"/>
      <c r="BI98" s="266"/>
      <c r="BJ98" s="266"/>
      <c r="BK98" s="266"/>
      <c r="BL98" s="266"/>
      <c r="BM98" s="266"/>
      <c r="BN98" s="266"/>
      <c r="BO98" s="266"/>
      <c r="BP98" s="266"/>
      <c r="BQ98" s="266"/>
      <c r="BR98" s="266"/>
      <c r="BS98" s="266"/>
      <c r="BT98" s="266"/>
      <c r="BU98" s="266"/>
      <c r="BV98" s="266"/>
      <c r="BW98" s="266"/>
      <c r="BX98" s="266"/>
      <c r="BY98" s="266"/>
      <c r="BZ98" s="266"/>
      <c r="CA98" s="266"/>
      <c r="CB98" s="266"/>
      <c r="CC98" s="266"/>
      <c r="CD98" s="266"/>
      <c r="CE98" s="266"/>
      <c r="CF98" s="266"/>
      <c r="CG98" s="266"/>
      <c r="CH98" s="266"/>
      <c r="CI98" s="266"/>
      <c r="CJ98" s="266"/>
      <c r="CK98" s="266"/>
      <c r="CL98" s="266"/>
      <c r="CM98" s="266"/>
      <c r="CN98" s="266"/>
      <c r="CO98" s="266"/>
      <c r="CP98" s="266"/>
      <c r="CQ98" s="266"/>
      <c r="CR98" s="266"/>
      <c r="CS98" s="266"/>
      <c r="CT98" s="266"/>
      <c r="CU98" s="266"/>
      <c r="CV98" s="266"/>
      <c r="CW98" s="266"/>
      <c r="CX98" s="266"/>
      <c r="CY98" s="266"/>
      <c r="CZ98" s="266"/>
      <c r="DA98" s="266"/>
      <c r="DB98" s="266"/>
      <c r="DC98" s="266"/>
      <c r="DD98" s="266"/>
      <c r="DE98" s="266"/>
      <c r="DF98" s="266"/>
      <c r="DG98" s="266"/>
      <c r="DH98" s="266"/>
      <c r="DI98" s="266"/>
      <c r="DJ98" s="266"/>
      <c r="DK98" s="266"/>
      <c r="DL98" s="266"/>
      <c r="DM98" s="266"/>
      <c r="DN98" s="266"/>
      <c r="DO98" s="266"/>
      <c r="DP98" s="266"/>
      <c r="DQ98" s="266"/>
      <c r="DR98" s="266"/>
      <c r="DS98" s="266"/>
      <c r="DT98" s="266"/>
      <c r="DU98" s="266"/>
      <c r="DV98" s="266"/>
      <c r="DW98" s="266"/>
      <c r="DX98" s="266"/>
      <c r="DY98" s="266"/>
      <c r="DZ98" s="266"/>
      <c r="EA98" s="266"/>
      <c r="EB98" s="266"/>
      <c r="EC98" s="266"/>
      <c r="ED98" s="266"/>
      <c r="EE98" s="266"/>
      <c r="EF98" s="266"/>
      <c r="EG98" s="266"/>
      <c r="EH98" s="266"/>
      <c r="EI98" s="266"/>
      <c r="EJ98" s="266"/>
      <c r="EK98" s="266"/>
      <c r="EL98" s="266"/>
      <c r="EM98" s="266"/>
      <c r="EN98" s="266"/>
      <c r="EO98" s="266"/>
      <c r="EP98" s="266"/>
      <c r="EQ98" s="266"/>
      <c r="ER98" s="266"/>
      <c r="ES98" s="266"/>
      <c r="ET98" s="266"/>
      <c r="EU98" s="266"/>
      <c r="EV98" s="266"/>
      <c r="EW98" s="266"/>
      <c r="EX98" s="266"/>
      <c r="EY98" s="266"/>
      <c r="EZ98" s="266"/>
      <c r="FA98" s="266"/>
      <c r="FB98" s="266"/>
      <c r="FC98" s="266"/>
      <c r="FD98" s="266"/>
      <c r="FE98" s="266"/>
      <c r="FF98" s="266"/>
      <c r="FG98" s="266"/>
      <c r="FH98" s="266"/>
      <c r="FI98" s="266"/>
      <c r="FJ98" s="266"/>
      <c r="FK98" s="266"/>
      <c r="FL98" s="266"/>
      <c r="FM98" s="266"/>
      <c r="FN98" s="266"/>
      <c r="FO98" s="266"/>
      <c r="FP98" s="266"/>
      <c r="FQ98" s="266"/>
      <c r="FR98" s="266"/>
      <c r="FS98" s="266"/>
      <c r="FT98" s="266"/>
      <c r="FU98" s="266"/>
      <c r="FV98" s="266"/>
      <c r="FW98" s="266"/>
      <c r="FX98" s="266"/>
      <c r="FY98" s="266"/>
      <c r="FZ98" s="266"/>
      <c r="GA98" s="266"/>
      <c r="GB98" s="266"/>
      <c r="GC98" s="266"/>
      <c r="GD98" s="266"/>
      <c r="GE98" s="266"/>
      <c r="GF98" s="266"/>
      <c r="GG98" s="266"/>
      <c r="GH98" s="266"/>
      <c r="GI98" s="266"/>
      <c r="GJ98" s="266"/>
      <c r="GK98" s="266"/>
      <c r="GL98" s="266"/>
      <c r="GM98" s="266"/>
      <c r="GN98" s="266"/>
      <c r="GO98" s="266"/>
      <c r="GP98" s="266"/>
      <c r="GQ98" s="266"/>
      <c r="GR98" s="266"/>
      <c r="GS98" s="266"/>
      <c r="GT98" s="266"/>
      <c r="GU98" s="266"/>
      <c r="GV98" s="266"/>
      <c r="GW98" s="266"/>
      <c r="GX98" s="266"/>
      <c r="GY98" s="266"/>
      <c r="GZ98" s="266"/>
      <c r="HA98" s="266"/>
      <c r="HB98" s="266"/>
      <c r="HC98" s="266"/>
      <c r="HD98" s="266"/>
      <c r="HE98" s="266"/>
      <c r="HF98" s="266"/>
      <c r="HG98" s="266"/>
      <c r="HH98" s="266"/>
      <c r="HI98" s="266"/>
      <c r="HJ98" s="266"/>
      <c r="HK98" s="266"/>
      <c r="HL98" s="266"/>
      <c r="HM98" s="266"/>
      <c r="HN98" s="266"/>
      <c r="HO98" s="266"/>
      <c r="HP98" s="266"/>
      <c r="HQ98" s="266"/>
      <c r="HR98" s="266"/>
      <c r="HS98" s="266"/>
      <c r="HT98" s="266"/>
      <c r="HU98" s="266"/>
      <c r="HV98" s="266"/>
      <c r="HW98" s="266"/>
      <c r="HX98" s="266"/>
      <c r="HY98" s="266"/>
      <c r="HZ98" s="266"/>
      <c r="IA98" s="266"/>
      <c r="IB98" s="266"/>
      <c r="IC98" s="266"/>
      <c r="ID98" s="266"/>
      <c r="IE98" s="266"/>
      <c r="IF98" s="266"/>
      <c r="IG98" s="266"/>
    </row>
    <row r="99" spans="1:241" s="267" customFormat="1" ht="24" x14ac:dyDescent="0.2">
      <c r="A99" s="262"/>
      <c r="B99" s="237" t="s">
        <v>16</v>
      </c>
      <c r="C99" s="301">
        <v>42450</v>
      </c>
      <c r="D99" s="302" t="s">
        <v>17</v>
      </c>
      <c r="E99" s="303" t="s">
        <v>18</v>
      </c>
      <c r="F99" s="304" t="s">
        <v>91</v>
      </c>
      <c r="G99" s="264"/>
      <c r="H99" s="263"/>
      <c r="I99" s="305">
        <v>204.12491384338099</v>
      </c>
      <c r="J99" s="264"/>
      <c r="K99" s="265">
        <f t="shared" si="6"/>
        <v>87.773712952653824</v>
      </c>
      <c r="L99" s="265">
        <f t="shared" si="7"/>
        <v>371282.80578972568</v>
      </c>
      <c r="M99" s="321" t="s">
        <v>97</v>
      </c>
      <c r="N99" s="303" t="s">
        <v>90</v>
      </c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266"/>
      <c r="AE99" s="266"/>
      <c r="AF99" s="266"/>
      <c r="AG99" s="266"/>
      <c r="AH99" s="266"/>
      <c r="AI99" s="266"/>
      <c r="AJ99" s="266"/>
      <c r="AK99" s="266"/>
      <c r="AL99" s="266"/>
      <c r="AM99" s="266"/>
      <c r="AN99" s="266"/>
      <c r="AO99" s="266"/>
      <c r="AP99" s="266"/>
      <c r="AQ99" s="266"/>
      <c r="AR99" s="266"/>
      <c r="AS99" s="266"/>
      <c r="AT99" s="266"/>
      <c r="AU99" s="266"/>
      <c r="AV99" s="266"/>
      <c r="AW99" s="266"/>
      <c r="AX99" s="266"/>
      <c r="AY99" s="266"/>
      <c r="AZ99" s="266"/>
      <c r="BA99" s="266"/>
      <c r="BB99" s="266"/>
      <c r="BC99" s="266"/>
      <c r="BD99" s="266"/>
      <c r="BE99" s="266"/>
      <c r="BF99" s="266"/>
      <c r="BG99" s="266"/>
      <c r="BH99" s="266"/>
      <c r="BI99" s="266"/>
      <c r="BJ99" s="266"/>
      <c r="BK99" s="266"/>
      <c r="BL99" s="266"/>
      <c r="BM99" s="266"/>
      <c r="BN99" s="266"/>
      <c r="BO99" s="266"/>
      <c r="BP99" s="266"/>
      <c r="BQ99" s="266"/>
      <c r="BR99" s="266"/>
      <c r="BS99" s="266"/>
      <c r="BT99" s="266"/>
      <c r="BU99" s="266"/>
      <c r="BV99" s="266"/>
      <c r="BW99" s="266"/>
      <c r="BX99" s="266"/>
      <c r="BY99" s="266"/>
      <c r="BZ99" s="266"/>
      <c r="CA99" s="266"/>
      <c r="CB99" s="266"/>
      <c r="CC99" s="266"/>
      <c r="CD99" s="266"/>
      <c r="CE99" s="266"/>
      <c r="CF99" s="266"/>
      <c r="CG99" s="266"/>
      <c r="CH99" s="266"/>
      <c r="CI99" s="266"/>
      <c r="CJ99" s="266"/>
      <c r="CK99" s="266"/>
      <c r="CL99" s="266"/>
      <c r="CM99" s="266"/>
      <c r="CN99" s="266"/>
      <c r="CO99" s="266"/>
      <c r="CP99" s="266"/>
      <c r="CQ99" s="266"/>
      <c r="CR99" s="266"/>
      <c r="CS99" s="266"/>
      <c r="CT99" s="266"/>
      <c r="CU99" s="266"/>
      <c r="CV99" s="266"/>
      <c r="CW99" s="266"/>
      <c r="CX99" s="266"/>
      <c r="CY99" s="266"/>
      <c r="CZ99" s="266"/>
      <c r="DA99" s="266"/>
      <c r="DB99" s="266"/>
      <c r="DC99" s="266"/>
      <c r="DD99" s="266"/>
      <c r="DE99" s="266"/>
      <c r="DF99" s="266"/>
      <c r="DG99" s="266"/>
      <c r="DH99" s="266"/>
      <c r="DI99" s="266"/>
      <c r="DJ99" s="266"/>
      <c r="DK99" s="266"/>
      <c r="DL99" s="266"/>
      <c r="DM99" s="266"/>
      <c r="DN99" s="266"/>
      <c r="DO99" s="266"/>
      <c r="DP99" s="266"/>
      <c r="DQ99" s="266"/>
      <c r="DR99" s="266"/>
      <c r="DS99" s="266"/>
      <c r="DT99" s="266"/>
      <c r="DU99" s="266"/>
      <c r="DV99" s="266"/>
      <c r="DW99" s="266"/>
      <c r="DX99" s="266"/>
      <c r="DY99" s="266"/>
      <c r="DZ99" s="266"/>
      <c r="EA99" s="266"/>
      <c r="EB99" s="266"/>
      <c r="EC99" s="266"/>
      <c r="ED99" s="266"/>
      <c r="EE99" s="266"/>
      <c r="EF99" s="266"/>
      <c r="EG99" s="266"/>
      <c r="EH99" s="266"/>
      <c r="EI99" s="266"/>
      <c r="EJ99" s="266"/>
      <c r="EK99" s="266"/>
      <c r="EL99" s="266"/>
      <c r="EM99" s="266"/>
      <c r="EN99" s="266"/>
      <c r="EO99" s="266"/>
      <c r="EP99" s="266"/>
      <c r="EQ99" s="266"/>
      <c r="ER99" s="266"/>
      <c r="ES99" s="266"/>
      <c r="ET99" s="266"/>
      <c r="EU99" s="266"/>
      <c r="EV99" s="266"/>
      <c r="EW99" s="266"/>
      <c r="EX99" s="266"/>
      <c r="EY99" s="266"/>
      <c r="EZ99" s="266"/>
      <c r="FA99" s="266"/>
      <c r="FB99" s="266"/>
      <c r="FC99" s="266"/>
      <c r="FD99" s="266"/>
      <c r="FE99" s="266"/>
      <c r="FF99" s="266"/>
      <c r="FG99" s="266"/>
      <c r="FH99" s="266"/>
      <c r="FI99" s="266"/>
      <c r="FJ99" s="266"/>
      <c r="FK99" s="266"/>
      <c r="FL99" s="266"/>
      <c r="FM99" s="266"/>
      <c r="FN99" s="266"/>
      <c r="FO99" s="266"/>
      <c r="FP99" s="266"/>
      <c r="FQ99" s="266"/>
      <c r="FR99" s="266"/>
      <c r="FS99" s="266"/>
      <c r="FT99" s="266"/>
      <c r="FU99" s="266"/>
      <c r="FV99" s="266"/>
      <c r="FW99" s="266"/>
      <c r="FX99" s="266"/>
      <c r="FY99" s="266"/>
      <c r="FZ99" s="266"/>
      <c r="GA99" s="266"/>
      <c r="GB99" s="266"/>
      <c r="GC99" s="266"/>
      <c r="GD99" s="266"/>
      <c r="GE99" s="266"/>
      <c r="GF99" s="266"/>
      <c r="GG99" s="266"/>
      <c r="GH99" s="266"/>
      <c r="GI99" s="266"/>
      <c r="GJ99" s="266"/>
      <c r="GK99" s="266"/>
      <c r="GL99" s="266"/>
      <c r="GM99" s="266"/>
      <c r="GN99" s="266"/>
      <c r="GO99" s="266"/>
      <c r="GP99" s="266"/>
      <c r="GQ99" s="266"/>
      <c r="GR99" s="266"/>
      <c r="GS99" s="266"/>
      <c r="GT99" s="266"/>
      <c r="GU99" s="266"/>
      <c r="GV99" s="266"/>
      <c r="GW99" s="266"/>
      <c r="GX99" s="266"/>
      <c r="GY99" s="266"/>
      <c r="GZ99" s="266"/>
      <c r="HA99" s="266"/>
      <c r="HB99" s="266"/>
      <c r="HC99" s="266"/>
      <c r="HD99" s="266"/>
      <c r="HE99" s="266"/>
      <c r="HF99" s="266"/>
      <c r="HG99" s="266"/>
      <c r="HH99" s="266"/>
      <c r="HI99" s="266"/>
      <c r="HJ99" s="266"/>
      <c r="HK99" s="266"/>
      <c r="HL99" s="266"/>
      <c r="HM99" s="266"/>
      <c r="HN99" s="266"/>
      <c r="HO99" s="266"/>
      <c r="HP99" s="266"/>
      <c r="HQ99" s="266"/>
      <c r="HR99" s="266"/>
      <c r="HS99" s="266"/>
      <c r="HT99" s="266"/>
      <c r="HU99" s="266"/>
      <c r="HV99" s="266"/>
      <c r="HW99" s="266"/>
      <c r="HX99" s="266"/>
      <c r="HY99" s="266"/>
      <c r="HZ99" s="266"/>
      <c r="IA99" s="266"/>
      <c r="IB99" s="266"/>
      <c r="IC99" s="266"/>
      <c r="ID99" s="266"/>
      <c r="IE99" s="266"/>
      <c r="IF99" s="266"/>
      <c r="IG99" s="266"/>
    </row>
    <row r="100" spans="1:241" s="267" customFormat="1" ht="24" x14ac:dyDescent="0.2">
      <c r="A100" s="262"/>
      <c r="B100" s="237" t="s">
        <v>16</v>
      </c>
      <c r="C100" s="301">
        <v>42450</v>
      </c>
      <c r="D100" s="302" t="s">
        <v>17</v>
      </c>
      <c r="E100" s="303" t="s">
        <v>18</v>
      </c>
      <c r="F100" s="304" t="s">
        <v>93</v>
      </c>
      <c r="G100" s="264"/>
      <c r="H100" s="263"/>
      <c r="I100" s="305">
        <v>204.12491384338099</v>
      </c>
      <c r="J100" s="264"/>
      <c r="K100" s="265">
        <f t="shared" si="6"/>
        <v>87.773712952653824</v>
      </c>
      <c r="L100" s="265">
        <f t="shared" si="7"/>
        <v>371282.80578972568</v>
      </c>
      <c r="M100" s="321" t="s">
        <v>137</v>
      </c>
      <c r="N100" s="303" t="s">
        <v>90</v>
      </c>
      <c r="O100" s="266"/>
      <c r="P100" s="266"/>
      <c r="Q100" s="266"/>
      <c r="R100" s="266"/>
      <c r="S100" s="266"/>
      <c r="T100" s="266"/>
      <c r="U100" s="266"/>
      <c r="V100" s="266"/>
      <c r="W100" s="266"/>
      <c r="X100" s="266"/>
      <c r="Y100" s="266"/>
      <c r="Z100" s="266"/>
      <c r="AA100" s="266"/>
      <c r="AB100" s="266"/>
      <c r="AC100" s="266"/>
      <c r="AD100" s="266"/>
      <c r="AE100" s="266"/>
      <c r="AF100" s="266"/>
      <c r="AG100" s="266"/>
      <c r="AH100" s="266"/>
      <c r="AI100" s="266"/>
      <c r="AJ100" s="266"/>
      <c r="AK100" s="266"/>
      <c r="AL100" s="266"/>
      <c r="AM100" s="266"/>
      <c r="AN100" s="266"/>
      <c r="AO100" s="266"/>
      <c r="AP100" s="266"/>
      <c r="AQ100" s="266"/>
      <c r="AR100" s="266"/>
      <c r="AS100" s="266"/>
      <c r="AT100" s="266"/>
      <c r="AU100" s="266"/>
      <c r="AV100" s="266"/>
      <c r="AW100" s="266"/>
      <c r="AX100" s="266"/>
      <c r="AY100" s="266"/>
      <c r="AZ100" s="266"/>
      <c r="BA100" s="266"/>
      <c r="BB100" s="266"/>
      <c r="BC100" s="266"/>
      <c r="BD100" s="266"/>
      <c r="BE100" s="266"/>
      <c r="BF100" s="266"/>
      <c r="BG100" s="266"/>
      <c r="BH100" s="266"/>
      <c r="BI100" s="266"/>
      <c r="BJ100" s="266"/>
      <c r="BK100" s="266"/>
      <c r="BL100" s="266"/>
      <c r="BM100" s="266"/>
      <c r="BN100" s="266"/>
      <c r="BO100" s="266"/>
      <c r="BP100" s="266"/>
      <c r="BQ100" s="266"/>
      <c r="BR100" s="266"/>
      <c r="BS100" s="266"/>
      <c r="BT100" s="266"/>
      <c r="BU100" s="266"/>
      <c r="BV100" s="266"/>
      <c r="BW100" s="266"/>
      <c r="BX100" s="266"/>
      <c r="BY100" s="266"/>
      <c r="BZ100" s="266"/>
      <c r="CA100" s="266"/>
      <c r="CB100" s="266"/>
      <c r="CC100" s="266"/>
      <c r="CD100" s="266"/>
      <c r="CE100" s="266"/>
      <c r="CF100" s="266"/>
      <c r="CG100" s="266"/>
      <c r="CH100" s="266"/>
      <c r="CI100" s="266"/>
      <c r="CJ100" s="266"/>
      <c r="CK100" s="266"/>
      <c r="CL100" s="266"/>
      <c r="CM100" s="266"/>
      <c r="CN100" s="266"/>
      <c r="CO100" s="266"/>
      <c r="CP100" s="266"/>
      <c r="CQ100" s="266"/>
      <c r="CR100" s="266"/>
      <c r="CS100" s="266"/>
      <c r="CT100" s="266"/>
      <c r="CU100" s="266"/>
      <c r="CV100" s="266"/>
      <c r="CW100" s="266"/>
      <c r="CX100" s="266"/>
      <c r="CY100" s="266"/>
      <c r="CZ100" s="266"/>
      <c r="DA100" s="266"/>
      <c r="DB100" s="266"/>
      <c r="DC100" s="266"/>
      <c r="DD100" s="266"/>
      <c r="DE100" s="266"/>
      <c r="DF100" s="266"/>
      <c r="DG100" s="266"/>
      <c r="DH100" s="266"/>
      <c r="DI100" s="266"/>
      <c r="DJ100" s="266"/>
      <c r="DK100" s="266"/>
      <c r="DL100" s="266"/>
      <c r="DM100" s="266"/>
      <c r="DN100" s="266"/>
      <c r="DO100" s="266"/>
      <c r="DP100" s="266"/>
      <c r="DQ100" s="266"/>
      <c r="DR100" s="266"/>
      <c r="DS100" s="266"/>
      <c r="DT100" s="266"/>
      <c r="DU100" s="266"/>
      <c r="DV100" s="266"/>
      <c r="DW100" s="266"/>
      <c r="DX100" s="266"/>
      <c r="DY100" s="266"/>
      <c r="DZ100" s="266"/>
      <c r="EA100" s="266"/>
      <c r="EB100" s="266"/>
      <c r="EC100" s="266"/>
      <c r="ED100" s="266"/>
      <c r="EE100" s="266"/>
      <c r="EF100" s="266"/>
      <c r="EG100" s="266"/>
      <c r="EH100" s="266"/>
      <c r="EI100" s="266"/>
      <c r="EJ100" s="266"/>
      <c r="EK100" s="266"/>
      <c r="EL100" s="266"/>
      <c r="EM100" s="266"/>
      <c r="EN100" s="266"/>
      <c r="EO100" s="266"/>
      <c r="EP100" s="266"/>
      <c r="EQ100" s="266"/>
      <c r="ER100" s="266"/>
      <c r="ES100" s="266"/>
      <c r="ET100" s="266"/>
      <c r="EU100" s="266"/>
      <c r="EV100" s="266"/>
      <c r="EW100" s="266"/>
      <c r="EX100" s="266"/>
      <c r="EY100" s="266"/>
      <c r="EZ100" s="266"/>
      <c r="FA100" s="266"/>
      <c r="FB100" s="266"/>
      <c r="FC100" s="266"/>
      <c r="FD100" s="266"/>
      <c r="FE100" s="266"/>
      <c r="FF100" s="266"/>
      <c r="FG100" s="266"/>
      <c r="FH100" s="266"/>
      <c r="FI100" s="266"/>
      <c r="FJ100" s="266"/>
      <c r="FK100" s="266"/>
      <c r="FL100" s="266"/>
      <c r="FM100" s="266"/>
      <c r="FN100" s="266"/>
      <c r="FO100" s="266"/>
      <c r="FP100" s="266"/>
      <c r="FQ100" s="266"/>
      <c r="FR100" s="266"/>
      <c r="FS100" s="266"/>
      <c r="FT100" s="266"/>
      <c r="FU100" s="266"/>
      <c r="FV100" s="266"/>
      <c r="FW100" s="266"/>
      <c r="FX100" s="266"/>
      <c r="FY100" s="266"/>
      <c r="FZ100" s="266"/>
      <c r="GA100" s="266"/>
      <c r="GB100" s="266"/>
      <c r="GC100" s="266"/>
      <c r="GD100" s="266"/>
      <c r="GE100" s="266"/>
      <c r="GF100" s="266"/>
      <c r="GG100" s="266"/>
      <c r="GH100" s="266"/>
      <c r="GI100" s="266"/>
      <c r="GJ100" s="266"/>
      <c r="GK100" s="266"/>
      <c r="GL100" s="266"/>
      <c r="GM100" s="266"/>
      <c r="GN100" s="266"/>
      <c r="GO100" s="266"/>
      <c r="GP100" s="266"/>
      <c r="GQ100" s="266"/>
      <c r="GR100" s="266"/>
      <c r="GS100" s="266"/>
      <c r="GT100" s="266"/>
      <c r="GU100" s="266"/>
      <c r="GV100" s="266"/>
      <c r="GW100" s="266"/>
      <c r="GX100" s="266"/>
      <c r="GY100" s="266"/>
      <c r="GZ100" s="266"/>
      <c r="HA100" s="266"/>
      <c r="HB100" s="266"/>
      <c r="HC100" s="266"/>
      <c r="HD100" s="266"/>
      <c r="HE100" s="266"/>
      <c r="HF100" s="266"/>
      <c r="HG100" s="266"/>
      <c r="HH100" s="266"/>
      <c r="HI100" s="266"/>
      <c r="HJ100" s="266"/>
      <c r="HK100" s="266"/>
      <c r="HL100" s="266"/>
      <c r="HM100" s="266"/>
      <c r="HN100" s="266"/>
      <c r="HO100" s="266"/>
      <c r="HP100" s="266"/>
      <c r="HQ100" s="266"/>
      <c r="HR100" s="266"/>
      <c r="HS100" s="266"/>
      <c r="HT100" s="266"/>
      <c r="HU100" s="266"/>
      <c r="HV100" s="266"/>
      <c r="HW100" s="266"/>
      <c r="HX100" s="266"/>
      <c r="HY100" s="266"/>
      <c r="HZ100" s="266"/>
      <c r="IA100" s="266"/>
      <c r="IB100" s="266"/>
      <c r="IC100" s="266"/>
      <c r="ID100" s="266"/>
      <c r="IE100" s="266"/>
      <c r="IF100" s="266"/>
      <c r="IG100" s="266"/>
    </row>
    <row r="101" spans="1:241" s="267" customFormat="1" ht="12" x14ac:dyDescent="0.2">
      <c r="A101" s="262"/>
      <c r="B101" s="237" t="s">
        <v>16</v>
      </c>
      <c r="C101" s="301"/>
      <c r="D101" s="302" t="s">
        <v>532</v>
      </c>
      <c r="E101" s="303" t="s">
        <v>18</v>
      </c>
      <c r="F101" s="306" t="s">
        <v>538</v>
      </c>
      <c r="G101" s="264"/>
      <c r="H101" s="263"/>
      <c r="I101" s="305">
        <v>136.76454863968999</v>
      </c>
      <c r="J101" s="264"/>
      <c r="K101" s="265">
        <f t="shared" si="6"/>
        <v>58.808755915066698</v>
      </c>
      <c r="L101" s="265">
        <f t="shared" si="7"/>
        <v>248761.03752073212</v>
      </c>
      <c r="M101" s="321" t="s">
        <v>104</v>
      </c>
      <c r="N101" s="303" t="s">
        <v>90</v>
      </c>
      <c r="O101" s="266"/>
      <c r="P101" s="266"/>
      <c r="Q101" s="266"/>
      <c r="R101" s="266"/>
      <c r="S101" s="266"/>
      <c r="T101" s="266"/>
      <c r="U101" s="266"/>
      <c r="V101" s="266"/>
      <c r="W101" s="266"/>
      <c r="X101" s="266"/>
      <c r="Y101" s="266"/>
      <c r="Z101" s="266"/>
      <c r="AA101" s="266"/>
      <c r="AB101" s="266"/>
      <c r="AC101" s="266"/>
      <c r="AD101" s="266"/>
      <c r="AE101" s="266"/>
      <c r="AF101" s="266"/>
      <c r="AG101" s="266"/>
      <c r="AH101" s="266"/>
      <c r="AI101" s="266"/>
      <c r="AJ101" s="266"/>
      <c r="AK101" s="266"/>
      <c r="AL101" s="266"/>
      <c r="AM101" s="266"/>
      <c r="AN101" s="266"/>
      <c r="AO101" s="266"/>
      <c r="AP101" s="266"/>
      <c r="AQ101" s="266"/>
      <c r="AR101" s="266"/>
      <c r="AS101" s="266"/>
      <c r="AT101" s="266"/>
      <c r="AU101" s="266"/>
      <c r="AV101" s="266"/>
      <c r="AW101" s="266"/>
      <c r="AX101" s="266"/>
      <c r="AY101" s="266"/>
      <c r="AZ101" s="266"/>
      <c r="BA101" s="266"/>
      <c r="BB101" s="266"/>
      <c r="BC101" s="266"/>
      <c r="BD101" s="266"/>
      <c r="BE101" s="266"/>
      <c r="BF101" s="266"/>
      <c r="BG101" s="266"/>
      <c r="BH101" s="266"/>
      <c r="BI101" s="266"/>
      <c r="BJ101" s="266"/>
      <c r="BK101" s="266"/>
      <c r="BL101" s="266"/>
      <c r="BM101" s="266"/>
      <c r="BN101" s="266"/>
      <c r="BO101" s="266"/>
      <c r="BP101" s="266"/>
      <c r="BQ101" s="266"/>
      <c r="BR101" s="266"/>
      <c r="BS101" s="266"/>
      <c r="BT101" s="266"/>
      <c r="BU101" s="266"/>
      <c r="BV101" s="266"/>
      <c r="BW101" s="266"/>
      <c r="BX101" s="266"/>
      <c r="BY101" s="266"/>
      <c r="BZ101" s="266"/>
      <c r="CA101" s="266"/>
      <c r="CB101" s="266"/>
      <c r="CC101" s="266"/>
      <c r="CD101" s="266"/>
      <c r="CE101" s="266"/>
      <c r="CF101" s="266"/>
      <c r="CG101" s="266"/>
      <c r="CH101" s="266"/>
      <c r="CI101" s="266"/>
      <c r="CJ101" s="266"/>
      <c r="CK101" s="266"/>
      <c r="CL101" s="266"/>
      <c r="CM101" s="266"/>
      <c r="CN101" s="266"/>
      <c r="CO101" s="266"/>
      <c r="CP101" s="266"/>
      <c r="CQ101" s="266"/>
      <c r="CR101" s="266"/>
      <c r="CS101" s="266"/>
      <c r="CT101" s="266"/>
      <c r="CU101" s="266"/>
      <c r="CV101" s="266"/>
      <c r="CW101" s="266"/>
      <c r="CX101" s="266"/>
      <c r="CY101" s="266"/>
      <c r="CZ101" s="266"/>
      <c r="DA101" s="266"/>
      <c r="DB101" s="266"/>
      <c r="DC101" s="266"/>
      <c r="DD101" s="266"/>
      <c r="DE101" s="266"/>
      <c r="DF101" s="266"/>
      <c r="DG101" s="266"/>
      <c r="DH101" s="266"/>
      <c r="DI101" s="266"/>
      <c r="DJ101" s="266"/>
      <c r="DK101" s="266"/>
      <c r="DL101" s="266"/>
      <c r="DM101" s="266"/>
      <c r="DN101" s="266"/>
      <c r="DO101" s="266"/>
      <c r="DP101" s="266"/>
      <c r="DQ101" s="266"/>
      <c r="DR101" s="266"/>
      <c r="DS101" s="266"/>
      <c r="DT101" s="266"/>
      <c r="DU101" s="266"/>
      <c r="DV101" s="266"/>
      <c r="DW101" s="266"/>
      <c r="DX101" s="266"/>
      <c r="DY101" s="266"/>
      <c r="DZ101" s="266"/>
      <c r="EA101" s="266"/>
      <c r="EB101" s="266"/>
      <c r="EC101" s="266"/>
      <c r="ED101" s="266"/>
      <c r="EE101" s="266"/>
      <c r="EF101" s="266"/>
      <c r="EG101" s="266"/>
      <c r="EH101" s="266"/>
      <c r="EI101" s="266"/>
      <c r="EJ101" s="266"/>
      <c r="EK101" s="266"/>
      <c r="EL101" s="266"/>
      <c r="EM101" s="266"/>
      <c r="EN101" s="266"/>
      <c r="EO101" s="266"/>
      <c r="EP101" s="266"/>
      <c r="EQ101" s="266"/>
      <c r="ER101" s="266"/>
      <c r="ES101" s="266"/>
      <c r="ET101" s="266"/>
      <c r="EU101" s="266"/>
      <c r="EV101" s="266"/>
      <c r="EW101" s="266"/>
      <c r="EX101" s="266"/>
      <c r="EY101" s="266"/>
      <c r="EZ101" s="266"/>
      <c r="FA101" s="266"/>
      <c r="FB101" s="266"/>
      <c r="FC101" s="266"/>
      <c r="FD101" s="266"/>
      <c r="FE101" s="266"/>
      <c r="FF101" s="266"/>
      <c r="FG101" s="266"/>
      <c r="FH101" s="266"/>
      <c r="FI101" s="266"/>
      <c r="FJ101" s="266"/>
      <c r="FK101" s="266"/>
      <c r="FL101" s="266"/>
      <c r="FM101" s="266"/>
      <c r="FN101" s="266"/>
      <c r="FO101" s="266"/>
      <c r="FP101" s="266"/>
      <c r="FQ101" s="266"/>
      <c r="FR101" s="266"/>
      <c r="FS101" s="266"/>
      <c r="FT101" s="266"/>
      <c r="FU101" s="266"/>
      <c r="FV101" s="266"/>
      <c r="FW101" s="266"/>
      <c r="FX101" s="266"/>
      <c r="FY101" s="266"/>
      <c r="FZ101" s="266"/>
      <c r="GA101" s="266"/>
      <c r="GB101" s="266"/>
      <c r="GC101" s="266"/>
      <c r="GD101" s="266"/>
      <c r="GE101" s="266"/>
      <c r="GF101" s="266"/>
      <c r="GG101" s="266"/>
      <c r="GH101" s="266"/>
      <c r="GI101" s="266"/>
      <c r="GJ101" s="266"/>
      <c r="GK101" s="266"/>
      <c r="GL101" s="266"/>
      <c r="GM101" s="266"/>
      <c r="GN101" s="266"/>
      <c r="GO101" s="266"/>
      <c r="GP101" s="266"/>
      <c r="GQ101" s="266"/>
      <c r="GR101" s="266"/>
      <c r="GS101" s="266"/>
      <c r="GT101" s="266"/>
      <c r="GU101" s="266"/>
      <c r="GV101" s="266"/>
      <c r="GW101" s="266"/>
      <c r="GX101" s="266"/>
      <c r="GY101" s="266"/>
      <c r="GZ101" s="266"/>
      <c r="HA101" s="266"/>
      <c r="HB101" s="266"/>
      <c r="HC101" s="266"/>
      <c r="HD101" s="266"/>
      <c r="HE101" s="266"/>
      <c r="HF101" s="266"/>
      <c r="HG101" s="266"/>
      <c r="HH101" s="266"/>
      <c r="HI101" s="266"/>
      <c r="HJ101" s="266"/>
      <c r="HK101" s="266"/>
      <c r="HL101" s="266"/>
      <c r="HM101" s="266"/>
      <c r="HN101" s="266"/>
      <c r="HO101" s="266"/>
      <c r="HP101" s="266"/>
      <c r="HQ101" s="266"/>
      <c r="HR101" s="266"/>
      <c r="HS101" s="266"/>
      <c r="HT101" s="266"/>
      <c r="HU101" s="266"/>
      <c r="HV101" s="266"/>
      <c r="HW101" s="266"/>
      <c r="HX101" s="266"/>
      <c r="HY101" s="266"/>
      <c r="HZ101" s="266"/>
      <c r="IA101" s="266"/>
      <c r="IB101" s="266"/>
      <c r="IC101" s="266"/>
      <c r="ID101" s="266"/>
      <c r="IE101" s="266"/>
      <c r="IF101" s="266"/>
      <c r="IG101" s="266"/>
    </row>
    <row r="102" spans="1:241" s="267" customFormat="1" ht="12" x14ac:dyDescent="0.2">
      <c r="A102" s="262"/>
      <c r="B102" s="237" t="s">
        <v>16</v>
      </c>
      <c r="C102" s="301"/>
      <c r="D102" s="302" t="s">
        <v>533</v>
      </c>
      <c r="E102" s="303" t="s">
        <v>18</v>
      </c>
      <c r="F102" s="306" t="s">
        <v>539</v>
      </c>
      <c r="G102" s="264"/>
      <c r="H102" s="263"/>
      <c r="I102" s="305">
        <v>32.947823081379902</v>
      </c>
      <c r="J102" s="264"/>
      <c r="K102" s="265">
        <f t="shared" si="6"/>
        <v>14.167563924993358</v>
      </c>
      <c r="L102" s="265">
        <f t="shared" si="7"/>
        <v>59928.795402721902</v>
      </c>
      <c r="M102" s="321" t="s">
        <v>541</v>
      </c>
      <c r="N102" s="303" t="s">
        <v>90</v>
      </c>
      <c r="O102" s="266"/>
      <c r="P102" s="266"/>
      <c r="Q102" s="266"/>
      <c r="R102" s="266"/>
      <c r="S102" s="266"/>
      <c r="T102" s="266"/>
      <c r="U102" s="266"/>
      <c r="V102" s="266"/>
      <c r="W102" s="266"/>
      <c r="X102" s="266"/>
      <c r="Y102" s="266"/>
      <c r="Z102" s="266"/>
      <c r="AA102" s="266"/>
      <c r="AB102" s="266"/>
      <c r="AC102" s="266"/>
      <c r="AD102" s="266"/>
      <c r="AE102" s="266"/>
      <c r="AF102" s="266"/>
      <c r="AG102" s="266"/>
      <c r="AH102" s="266"/>
      <c r="AI102" s="266"/>
      <c r="AJ102" s="266"/>
      <c r="AK102" s="266"/>
      <c r="AL102" s="266"/>
      <c r="AM102" s="266"/>
      <c r="AN102" s="266"/>
      <c r="AO102" s="266"/>
      <c r="AP102" s="266"/>
      <c r="AQ102" s="266"/>
      <c r="AR102" s="266"/>
      <c r="AS102" s="266"/>
      <c r="AT102" s="266"/>
      <c r="AU102" s="266"/>
      <c r="AV102" s="266"/>
      <c r="AW102" s="266"/>
      <c r="AX102" s="266"/>
      <c r="AY102" s="266"/>
      <c r="AZ102" s="266"/>
      <c r="BA102" s="266"/>
      <c r="BB102" s="266"/>
      <c r="BC102" s="266"/>
      <c r="BD102" s="266"/>
      <c r="BE102" s="266"/>
      <c r="BF102" s="266"/>
      <c r="BG102" s="266"/>
      <c r="BH102" s="266"/>
      <c r="BI102" s="266"/>
      <c r="BJ102" s="266"/>
      <c r="BK102" s="266"/>
      <c r="BL102" s="266"/>
      <c r="BM102" s="266"/>
      <c r="BN102" s="266"/>
      <c r="BO102" s="266"/>
      <c r="BP102" s="266"/>
      <c r="BQ102" s="266"/>
      <c r="BR102" s="266"/>
      <c r="BS102" s="266"/>
      <c r="BT102" s="266"/>
      <c r="BU102" s="266"/>
      <c r="BV102" s="266"/>
      <c r="BW102" s="266"/>
      <c r="BX102" s="266"/>
      <c r="BY102" s="266"/>
      <c r="BZ102" s="266"/>
      <c r="CA102" s="266"/>
      <c r="CB102" s="266"/>
      <c r="CC102" s="266"/>
      <c r="CD102" s="266"/>
      <c r="CE102" s="266"/>
      <c r="CF102" s="266"/>
      <c r="CG102" s="266"/>
      <c r="CH102" s="266"/>
      <c r="CI102" s="266"/>
      <c r="CJ102" s="266"/>
      <c r="CK102" s="266"/>
      <c r="CL102" s="266"/>
      <c r="CM102" s="266"/>
      <c r="CN102" s="266"/>
      <c r="CO102" s="266"/>
      <c r="CP102" s="266"/>
      <c r="CQ102" s="266"/>
      <c r="CR102" s="266"/>
      <c r="CS102" s="266"/>
      <c r="CT102" s="266"/>
      <c r="CU102" s="266"/>
      <c r="CV102" s="266"/>
      <c r="CW102" s="266"/>
      <c r="CX102" s="266"/>
      <c r="CY102" s="266"/>
      <c r="CZ102" s="266"/>
      <c r="DA102" s="266"/>
      <c r="DB102" s="266"/>
      <c r="DC102" s="266"/>
      <c r="DD102" s="266"/>
      <c r="DE102" s="266"/>
      <c r="DF102" s="266"/>
      <c r="DG102" s="266"/>
      <c r="DH102" s="266"/>
      <c r="DI102" s="266"/>
      <c r="DJ102" s="266"/>
      <c r="DK102" s="266"/>
      <c r="DL102" s="266"/>
      <c r="DM102" s="266"/>
      <c r="DN102" s="266"/>
      <c r="DO102" s="266"/>
      <c r="DP102" s="266"/>
      <c r="DQ102" s="266"/>
      <c r="DR102" s="266"/>
      <c r="DS102" s="266"/>
      <c r="DT102" s="266"/>
      <c r="DU102" s="266"/>
      <c r="DV102" s="266"/>
      <c r="DW102" s="266"/>
      <c r="DX102" s="266"/>
      <c r="DY102" s="266"/>
      <c r="DZ102" s="266"/>
      <c r="EA102" s="266"/>
      <c r="EB102" s="266"/>
      <c r="EC102" s="266"/>
      <c r="ED102" s="266"/>
      <c r="EE102" s="266"/>
      <c r="EF102" s="266"/>
      <c r="EG102" s="266"/>
      <c r="EH102" s="266"/>
      <c r="EI102" s="266"/>
      <c r="EJ102" s="266"/>
      <c r="EK102" s="266"/>
      <c r="EL102" s="266"/>
      <c r="EM102" s="266"/>
      <c r="EN102" s="266"/>
      <c r="EO102" s="266"/>
      <c r="EP102" s="266"/>
      <c r="EQ102" s="266"/>
      <c r="ER102" s="266"/>
      <c r="ES102" s="266"/>
      <c r="ET102" s="266"/>
      <c r="EU102" s="266"/>
      <c r="EV102" s="266"/>
      <c r="EW102" s="266"/>
      <c r="EX102" s="266"/>
      <c r="EY102" s="266"/>
      <c r="EZ102" s="266"/>
      <c r="FA102" s="266"/>
      <c r="FB102" s="266"/>
      <c r="FC102" s="266"/>
      <c r="FD102" s="266"/>
      <c r="FE102" s="266"/>
      <c r="FF102" s="266"/>
      <c r="FG102" s="266"/>
      <c r="FH102" s="266"/>
      <c r="FI102" s="266"/>
      <c r="FJ102" s="266"/>
      <c r="FK102" s="266"/>
      <c r="FL102" s="266"/>
      <c r="FM102" s="266"/>
      <c r="FN102" s="266"/>
      <c r="FO102" s="266"/>
      <c r="FP102" s="266"/>
      <c r="FQ102" s="266"/>
      <c r="FR102" s="266"/>
      <c r="FS102" s="266"/>
      <c r="FT102" s="266"/>
      <c r="FU102" s="266"/>
      <c r="FV102" s="266"/>
      <c r="FW102" s="266"/>
      <c r="FX102" s="266"/>
      <c r="FY102" s="266"/>
      <c r="FZ102" s="266"/>
      <c r="GA102" s="266"/>
      <c r="GB102" s="266"/>
      <c r="GC102" s="266"/>
      <c r="GD102" s="266"/>
      <c r="GE102" s="266"/>
      <c r="GF102" s="266"/>
      <c r="GG102" s="266"/>
      <c r="GH102" s="266"/>
      <c r="GI102" s="266"/>
      <c r="GJ102" s="266"/>
      <c r="GK102" s="266"/>
      <c r="GL102" s="266"/>
      <c r="GM102" s="266"/>
      <c r="GN102" s="266"/>
      <c r="GO102" s="266"/>
      <c r="GP102" s="266"/>
      <c r="GQ102" s="266"/>
      <c r="GR102" s="266"/>
      <c r="GS102" s="266"/>
      <c r="GT102" s="266"/>
      <c r="GU102" s="266"/>
      <c r="GV102" s="266"/>
      <c r="GW102" s="266"/>
      <c r="GX102" s="266"/>
      <c r="GY102" s="266"/>
      <c r="GZ102" s="266"/>
      <c r="HA102" s="266"/>
      <c r="HB102" s="266"/>
      <c r="HC102" s="266"/>
      <c r="HD102" s="266"/>
      <c r="HE102" s="266"/>
      <c r="HF102" s="266"/>
      <c r="HG102" s="266"/>
      <c r="HH102" s="266"/>
      <c r="HI102" s="266"/>
      <c r="HJ102" s="266"/>
      <c r="HK102" s="266"/>
      <c r="HL102" s="266"/>
      <c r="HM102" s="266"/>
      <c r="HN102" s="266"/>
      <c r="HO102" s="266"/>
      <c r="HP102" s="266"/>
      <c r="HQ102" s="266"/>
      <c r="HR102" s="266"/>
      <c r="HS102" s="266"/>
      <c r="HT102" s="266"/>
      <c r="HU102" s="266"/>
      <c r="HV102" s="266"/>
      <c r="HW102" s="266"/>
      <c r="HX102" s="266"/>
      <c r="HY102" s="266"/>
      <c r="HZ102" s="266"/>
      <c r="IA102" s="266"/>
      <c r="IB102" s="266"/>
      <c r="IC102" s="266"/>
      <c r="ID102" s="266"/>
      <c r="IE102" s="266"/>
      <c r="IF102" s="266"/>
      <c r="IG102" s="266"/>
    </row>
    <row r="103" spans="1:241" s="267" customFormat="1" ht="12" x14ac:dyDescent="0.2">
      <c r="A103" s="262"/>
      <c r="B103" s="237" t="s">
        <v>16</v>
      </c>
      <c r="C103" s="301"/>
      <c r="D103" s="302" t="s">
        <v>534</v>
      </c>
      <c r="E103" s="303" t="s">
        <v>18</v>
      </c>
      <c r="F103" s="306" t="s">
        <v>540</v>
      </c>
      <c r="G103" s="264"/>
      <c r="H103" s="263"/>
      <c r="I103" s="305">
        <v>196.04465353717401</v>
      </c>
      <c r="J103" s="264"/>
      <c r="K103" s="265">
        <f t="shared" si="6"/>
        <v>84.299201020984825</v>
      </c>
      <c r="L103" s="265">
        <f t="shared" si="7"/>
        <v>356585.62031876581</v>
      </c>
      <c r="M103" s="321" t="s">
        <v>542</v>
      </c>
      <c r="N103" s="303" t="s">
        <v>90</v>
      </c>
      <c r="O103" s="266"/>
      <c r="P103" s="266"/>
      <c r="Q103" s="266"/>
      <c r="R103" s="266"/>
      <c r="S103" s="266"/>
      <c r="T103" s="266"/>
      <c r="U103" s="266"/>
      <c r="V103" s="266"/>
      <c r="W103" s="266"/>
      <c r="X103" s="266"/>
      <c r="Y103" s="266"/>
      <c r="Z103" s="266"/>
      <c r="AA103" s="266"/>
      <c r="AB103" s="266"/>
      <c r="AC103" s="266"/>
      <c r="AD103" s="266"/>
      <c r="AE103" s="266"/>
      <c r="AF103" s="266"/>
      <c r="AG103" s="266"/>
      <c r="AH103" s="266"/>
      <c r="AI103" s="266"/>
      <c r="AJ103" s="266"/>
      <c r="AK103" s="266"/>
      <c r="AL103" s="266"/>
      <c r="AM103" s="266"/>
      <c r="AN103" s="266"/>
      <c r="AO103" s="266"/>
      <c r="AP103" s="266"/>
      <c r="AQ103" s="266"/>
      <c r="AR103" s="266"/>
      <c r="AS103" s="266"/>
      <c r="AT103" s="266"/>
      <c r="AU103" s="266"/>
      <c r="AV103" s="266"/>
      <c r="AW103" s="266"/>
      <c r="AX103" s="266"/>
      <c r="AY103" s="266"/>
      <c r="AZ103" s="266"/>
      <c r="BA103" s="266"/>
      <c r="BB103" s="266"/>
      <c r="BC103" s="266"/>
      <c r="BD103" s="266"/>
      <c r="BE103" s="266"/>
      <c r="BF103" s="266"/>
      <c r="BG103" s="266"/>
      <c r="BH103" s="266"/>
      <c r="BI103" s="266"/>
      <c r="BJ103" s="266"/>
      <c r="BK103" s="266"/>
      <c r="BL103" s="266"/>
      <c r="BM103" s="266"/>
      <c r="BN103" s="266"/>
      <c r="BO103" s="266"/>
      <c r="BP103" s="266"/>
      <c r="BQ103" s="266"/>
      <c r="BR103" s="266"/>
      <c r="BS103" s="266"/>
      <c r="BT103" s="266"/>
      <c r="BU103" s="266"/>
      <c r="BV103" s="266"/>
      <c r="BW103" s="266"/>
      <c r="BX103" s="266"/>
      <c r="BY103" s="266"/>
      <c r="BZ103" s="266"/>
      <c r="CA103" s="266"/>
      <c r="CB103" s="266"/>
      <c r="CC103" s="266"/>
      <c r="CD103" s="266"/>
      <c r="CE103" s="266"/>
      <c r="CF103" s="266"/>
      <c r="CG103" s="266"/>
      <c r="CH103" s="266"/>
      <c r="CI103" s="266"/>
      <c r="CJ103" s="266"/>
      <c r="CK103" s="266"/>
      <c r="CL103" s="266"/>
      <c r="CM103" s="266"/>
      <c r="CN103" s="266"/>
      <c r="CO103" s="266"/>
      <c r="CP103" s="266"/>
      <c r="CQ103" s="266"/>
      <c r="CR103" s="266"/>
      <c r="CS103" s="266"/>
      <c r="CT103" s="266"/>
      <c r="CU103" s="266"/>
      <c r="CV103" s="266"/>
      <c r="CW103" s="266"/>
      <c r="CX103" s="266"/>
      <c r="CY103" s="266"/>
      <c r="CZ103" s="266"/>
      <c r="DA103" s="266"/>
      <c r="DB103" s="266"/>
      <c r="DC103" s="266"/>
      <c r="DD103" s="266"/>
      <c r="DE103" s="266"/>
      <c r="DF103" s="266"/>
      <c r="DG103" s="266"/>
      <c r="DH103" s="266"/>
      <c r="DI103" s="266"/>
      <c r="DJ103" s="266"/>
      <c r="DK103" s="266"/>
      <c r="DL103" s="266"/>
      <c r="DM103" s="266"/>
      <c r="DN103" s="266"/>
      <c r="DO103" s="266"/>
      <c r="DP103" s="266"/>
      <c r="DQ103" s="266"/>
      <c r="DR103" s="266"/>
      <c r="DS103" s="266"/>
      <c r="DT103" s="266"/>
      <c r="DU103" s="266"/>
      <c r="DV103" s="266"/>
      <c r="DW103" s="266"/>
      <c r="DX103" s="266"/>
      <c r="DY103" s="266"/>
      <c r="DZ103" s="266"/>
      <c r="EA103" s="266"/>
      <c r="EB103" s="266"/>
      <c r="EC103" s="266"/>
      <c r="ED103" s="266"/>
      <c r="EE103" s="266"/>
      <c r="EF103" s="266"/>
      <c r="EG103" s="266"/>
      <c r="EH103" s="266"/>
      <c r="EI103" s="266"/>
      <c r="EJ103" s="266"/>
      <c r="EK103" s="266"/>
      <c r="EL103" s="266"/>
      <c r="EM103" s="266"/>
      <c r="EN103" s="266"/>
      <c r="EO103" s="266"/>
      <c r="EP103" s="266"/>
      <c r="EQ103" s="266"/>
      <c r="ER103" s="266"/>
      <c r="ES103" s="266"/>
      <c r="ET103" s="266"/>
      <c r="EU103" s="266"/>
      <c r="EV103" s="266"/>
      <c r="EW103" s="266"/>
      <c r="EX103" s="266"/>
      <c r="EY103" s="266"/>
      <c r="EZ103" s="266"/>
      <c r="FA103" s="266"/>
      <c r="FB103" s="266"/>
      <c r="FC103" s="266"/>
      <c r="FD103" s="266"/>
      <c r="FE103" s="266"/>
      <c r="FF103" s="266"/>
      <c r="FG103" s="266"/>
      <c r="FH103" s="266"/>
      <c r="FI103" s="266"/>
      <c r="FJ103" s="266"/>
      <c r="FK103" s="266"/>
      <c r="FL103" s="266"/>
      <c r="FM103" s="266"/>
      <c r="FN103" s="266"/>
      <c r="FO103" s="266"/>
      <c r="FP103" s="266"/>
      <c r="FQ103" s="266"/>
      <c r="FR103" s="266"/>
      <c r="FS103" s="266"/>
      <c r="FT103" s="266"/>
      <c r="FU103" s="266"/>
      <c r="FV103" s="266"/>
      <c r="FW103" s="266"/>
      <c r="FX103" s="266"/>
      <c r="FY103" s="266"/>
      <c r="FZ103" s="266"/>
      <c r="GA103" s="266"/>
      <c r="GB103" s="266"/>
      <c r="GC103" s="266"/>
      <c r="GD103" s="266"/>
      <c r="GE103" s="266"/>
      <c r="GF103" s="266"/>
      <c r="GG103" s="266"/>
      <c r="GH103" s="266"/>
      <c r="GI103" s="266"/>
      <c r="GJ103" s="266"/>
      <c r="GK103" s="266"/>
      <c r="GL103" s="266"/>
      <c r="GM103" s="266"/>
      <c r="GN103" s="266"/>
      <c r="GO103" s="266"/>
      <c r="GP103" s="266"/>
      <c r="GQ103" s="266"/>
      <c r="GR103" s="266"/>
      <c r="GS103" s="266"/>
      <c r="GT103" s="266"/>
      <c r="GU103" s="266"/>
      <c r="GV103" s="266"/>
      <c r="GW103" s="266"/>
      <c r="GX103" s="266"/>
      <c r="GY103" s="266"/>
      <c r="GZ103" s="266"/>
      <c r="HA103" s="266"/>
      <c r="HB103" s="266"/>
      <c r="HC103" s="266"/>
      <c r="HD103" s="266"/>
      <c r="HE103" s="266"/>
      <c r="HF103" s="266"/>
      <c r="HG103" s="266"/>
      <c r="HH103" s="266"/>
      <c r="HI103" s="266"/>
      <c r="HJ103" s="266"/>
      <c r="HK103" s="266"/>
      <c r="HL103" s="266"/>
      <c r="HM103" s="266"/>
      <c r="HN103" s="266"/>
      <c r="HO103" s="266"/>
      <c r="HP103" s="266"/>
      <c r="HQ103" s="266"/>
      <c r="HR103" s="266"/>
      <c r="HS103" s="266"/>
      <c r="HT103" s="266"/>
      <c r="HU103" s="266"/>
      <c r="HV103" s="266"/>
      <c r="HW103" s="266"/>
      <c r="HX103" s="266"/>
      <c r="HY103" s="266"/>
      <c r="HZ103" s="266"/>
      <c r="IA103" s="266"/>
      <c r="IB103" s="266"/>
      <c r="IC103" s="266"/>
      <c r="ID103" s="266"/>
      <c r="IE103" s="266"/>
      <c r="IF103" s="266"/>
      <c r="IG103" s="266"/>
    </row>
    <row r="104" spans="1:241" s="320" customFormat="1" ht="23.25" customHeight="1" x14ac:dyDescent="0.2">
      <c r="A104" s="309"/>
      <c r="B104" s="310" t="s">
        <v>16</v>
      </c>
      <c r="C104" s="311">
        <v>43378</v>
      </c>
      <c r="D104" s="312" t="s">
        <v>391</v>
      </c>
      <c r="E104" s="313" t="s">
        <v>34</v>
      </c>
      <c r="F104" s="314"/>
      <c r="G104" s="315"/>
      <c r="H104" s="316"/>
      <c r="I104" s="317">
        <v>374.32236642196301</v>
      </c>
      <c r="J104" s="315"/>
      <c r="K104" s="318">
        <f t="shared" si="6"/>
        <v>160.9586175614441</v>
      </c>
      <c r="L104" s="318">
        <f t="shared" si="7"/>
        <v>680854.9522849085</v>
      </c>
      <c r="M104" s="321" t="s">
        <v>543</v>
      </c>
      <c r="N104" s="303" t="s">
        <v>90</v>
      </c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  <c r="BB104" s="319"/>
      <c r="BC104" s="319"/>
      <c r="BD104" s="319"/>
      <c r="BE104" s="319"/>
      <c r="BF104" s="319"/>
      <c r="BG104" s="319"/>
      <c r="BH104" s="319"/>
      <c r="BI104" s="319"/>
      <c r="BJ104" s="319"/>
      <c r="BK104" s="319"/>
      <c r="BL104" s="319"/>
      <c r="BM104" s="319"/>
      <c r="BN104" s="319"/>
      <c r="BO104" s="319"/>
      <c r="BP104" s="319"/>
      <c r="BQ104" s="319"/>
      <c r="BR104" s="319"/>
      <c r="BS104" s="319"/>
      <c r="BT104" s="319"/>
      <c r="BU104" s="319"/>
      <c r="BV104" s="319"/>
      <c r="BW104" s="319"/>
      <c r="BX104" s="319"/>
      <c r="BY104" s="319"/>
      <c r="BZ104" s="319"/>
      <c r="CA104" s="319"/>
      <c r="CB104" s="319"/>
      <c r="CC104" s="319"/>
      <c r="CD104" s="319"/>
      <c r="CE104" s="319"/>
      <c r="CF104" s="319"/>
      <c r="CG104" s="319"/>
      <c r="CH104" s="319"/>
      <c r="CI104" s="319"/>
      <c r="CJ104" s="319"/>
      <c r="CK104" s="319"/>
      <c r="CL104" s="319"/>
      <c r="CM104" s="319"/>
      <c r="CN104" s="319"/>
      <c r="CO104" s="319"/>
      <c r="CP104" s="319"/>
      <c r="CQ104" s="319"/>
      <c r="CR104" s="319"/>
      <c r="CS104" s="319"/>
      <c r="CT104" s="319"/>
      <c r="CU104" s="319"/>
      <c r="CV104" s="319"/>
      <c r="CW104" s="319"/>
      <c r="CX104" s="319"/>
      <c r="CY104" s="319"/>
      <c r="CZ104" s="319"/>
      <c r="DA104" s="319"/>
      <c r="DB104" s="319"/>
      <c r="DC104" s="319"/>
      <c r="DD104" s="319"/>
      <c r="DE104" s="319"/>
      <c r="DF104" s="319"/>
      <c r="DG104" s="319"/>
      <c r="DH104" s="319"/>
      <c r="DI104" s="319"/>
      <c r="DJ104" s="319"/>
      <c r="DK104" s="319"/>
      <c r="DL104" s="319"/>
      <c r="DM104" s="319"/>
      <c r="DN104" s="319"/>
      <c r="DO104" s="319"/>
      <c r="DP104" s="319"/>
      <c r="DQ104" s="319"/>
      <c r="DR104" s="319"/>
      <c r="DS104" s="319"/>
      <c r="DT104" s="319"/>
      <c r="DU104" s="319"/>
      <c r="DV104" s="319"/>
      <c r="DW104" s="319"/>
      <c r="DX104" s="319"/>
      <c r="DY104" s="319"/>
      <c r="DZ104" s="319"/>
      <c r="EA104" s="319"/>
      <c r="EB104" s="319"/>
      <c r="EC104" s="319"/>
      <c r="ED104" s="319"/>
      <c r="EE104" s="319"/>
      <c r="EF104" s="319"/>
      <c r="EG104" s="319"/>
      <c r="EH104" s="319"/>
      <c r="EI104" s="319"/>
      <c r="EJ104" s="319"/>
      <c r="EK104" s="319"/>
      <c r="EL104" s="319"/>
      <c r="EM104" s="319"/>
      <c r="EN104" s="319"/>
      <c r="EO104" s="319"/>
      <c r="EP104" s="319"/>
      <c r="EQ104" s="319"/>
      <c r="ER104" s="319"/>
      <c r="ES104" s="319"/>
      <c r="ET104" s="319"/>
      <c r="EU104" s="319"/>
      <c r="EV104" s="319"/>
      <c r="EW104" s="319"/>
      <c r="EX104" s="319"/>
      <c r="EY104" s="319"/>
      <c r="EZ104" s="319"/>
      <c r="FA104" s="319"/>
      <c r="FB104" s="319"/>
      <c r="FC104" s="319"/>
      <c r="FD104" s="319"/>
      <c r="FE104" s="319"/>
      <c r="FF104" s="319"/>
      <c r="FG104" s="319"/>
      <c r="FH104" s="319"/>
      <c r="FI104" s="319"/>
      <c r="FJ104" s="319"/>
      <c r="FK104" s="319"/>
      <c r="FL104" s="319"/>
      <c r="FM104" s="319"/>
      <c r="FN104" s="319"/>
      <c r="FO104" s="319"/>
      <c r="FP104" s="319"/>
      <c r="FQ104" s="319"/>
      <c r="FR104" s="319"/>
      <c r="FS104" s="319"/>
      <c r="FT104" s="319"/>
      <c r="FU104" s="319"/>
      <c r="FV104" s="319"/>
      <c r="FW104" s="319"/>
      <c r="FX104" s="319"/>
      <c r="FY104" s="319"/>
      <c r="FZ104" s="319"/>
      <c r="GA104" s="319"/>
      <c r="GB104" s="319"/>
      <c r="GC104" s="319"/>
      <c r="GD104" s="319"/>
      <c r="GE104" s="319"/>
      <c r="GF104" s="319"/>
      <c r="GG104" s="319"/>
      <c r="GH104" s="319"/>
      <c r="GI104" s="319"/>
      <c r="GJ104" s="319"/>
      <c r="GK104" s="319"/>
      <c r="GL104" s="319"/>
      <c r="GM104" s="319"/>
      <c r="GN104" s="319"/>
      <c r="GO104" s="319"/>
      <c r="GP104" s="319"/>
      <c r="GQ104" s="319"/>
      <c r="GR104" s="319"/>
      <c r="GS104" s="319"/>
      <c r="GT104" s="319"/>
      <c r="GU104" s="319"/>
      <c r="GV104" s="319"/>
      <c r="GW104" s="319"/>
      <c r="GX104" s="319"/>
      <c r="GY104" s="319"/>
      <c r="GZ104" s="319"/>
      <c r="HA104" s="319"/>
      <c r="HB104" s="319"/>
      <c r="HC104" s="319"/>
      <c r="HD104" s="319"/>
      <c r="HE104" s="319"/>
      <c r="HF104" s="319"/>
      <c r="HG104" s="319"/>
      <c r="HH104" s="319"/>
      <c r="HI104" s="319"/>
      <c r="HJ104" s="319"/>
      <c r="HK104" s="319"/>
      <c r="HL104" s="319"/>
      <c r="HM104" s="319"/>
      <c r="HN104" s="319"/>
      <c r="HO104" s="319"/>
      <c r="HP104" s="319"/>
      <c r="HQ104" s="319"/>
      <c r="HR104" s="319"/>
      <c r="HS104" s="319"/>
      <c r="HT104" s="319"/>
      <c r="HU104" s="319"/>
      <c r="HV104" s="319"/>
      <c r="HW104" s="319"/>
      <c r="HX104" s="319"/>
      <c r="HY104" s="319"/>
      <c r="HZ104" s="319"/>
      <c r="IA104" s="319"/>
      <c r="IB104" s="319"/>
      <c r="IC104" s="319"/>
      <c r="ID104" s="319"/>
      <c r="IE104" s="319"/>
      <c r="IF104" s="319"/>
      <c r="IG104" s="319"/>
    </row>
    <row r="105" spans="1:241" s="267" customFormat="1" ht="12" x14ac:dyDescent="0.2">
      <c r="A105" s="262"/>
      <c r="B105" s="237" t="s">
        <v>16</v>
      </c>
      <c r="C105" s="301"/>
      <c r="D105" s="302" t="s">
        <v>36</v>
      </c>
      <c r="E105" s="303" t="s">
        <v>31</v>
      </c>
      <c r="F105" s="306" t="s">
        <v>94</v>
      </c>
      <c r="G105" s="264"/>
      <c r="H105" s="263"/>
      <c r="I105" s="305">
        <v>677.08310396913805</v>
      </c>
      <c r="J105" s="264"/>
      <c r="K105" s="265">
        <f t="shared" si="6"/>
        <v>291.14573470672934</v>
      </c>
      <c r="L105" s="265">
        <f t="shared" si="7"/>
        <v>1231546.457809465</v>
      </c>
      <c r="M105" s="321" t="s">
        <v>544</v>
      </c>
      <c r="N105" s="303" t="s">
        <v>90</v>
      </c>
      <c r="O105" s="266"/>
      <c r="P105" s="266"/>
      <c r="Q105" s="266"/>
      <c r="R105" s="266"/>
      <c r="S105" s="266"/>
      <c r="T105" s="266"/>
      <c r="U105" s="266"/>
      <c r="V105" s="266"/>
      <c r="W105" s="266"/>
      <c r="X105" s="266"/>
      <c r="Y105" s="266"/>
      <c r="Z105" s="266"/>
      <c r="AA105" s="266"/>
      <c r="AB105" s="266"/>
      <c r="AC105" s="266"/>
      <c r="AD105" s="266"/>
      <c r="AE105" s="266"/>
      <c r="AF105" s="266"/>
      <c r="AG105" s="266"/>
      <c r="AH105" s="266"/>
      <c r="AI105" s="266"/>
      <c r="AJ105" s="266"/>
      <c r="AK105" s="266"/>
      <c r="AL105" s="266"/>
      <c r="AM105" s="266"/>
      <c r="AN105" s="266"/>
      <c r="AO105" s="266"/>
      <c r="AP105" s="266"/>
      <c r="AQ105" s="266"/>
      <c r="AR105" s="266"/>
      <c r="AS105" s="266"/>
      <c r="AT105" s="266"/>
      <c r="AU105" s="266"/>
      <c r="AV105" s="266"/>
      <c r="AW105" s="266"/>
      <c r="AX105" s="266"/>
      <c r="AY105" s="266"/>
      <c r="AZ105" s="266"/>
      <c r="BA105" s="266"/>
      <c r="BB105" s="266"/>
      <c r="BC105" s="266"/>
      <c r="BD105" s="266"/>
      <c r="BE105" s="266"/>
      <c r="BF105" s="266"/>
      <c r="BG105" s="266"/>
      <c r="BH105" s="266"/>
      <c r="BI105" s="266"/>
      <c r="BJ105" s="266"/>
      <c r="BK105" s="266"/>
      <c r="BL105" s="266"/>
      <c r="BM105" s="266"/>
      <c r="BN105" s="266"/>
      <c r="BO105" s="266"/>
      <c r="BP105" s="266"/>
      <c r="BQ105" s="266"/>
      <c r="BR105" s="266"/>
      <c r="BS105" s="266"/>
      <c r="BT105" s="266"/>
      <c r="BU105" s="266"/>
      <c r="BV105" s="266"/>
      <c r="BW105" s="266"/>
      <c r="BX105" s="266"/>
      <c r="BY105" s="266"/>
      <c r="BZ105" s="266"/>
      <c r="CA105" s="266"/>
      <c r="CB105" s="266"/>
      <c r="CC105" s="266"/>
      <c r="CD105" s="266"/>
      <c r="CE105" s="266"/>
      <c r="CF105" s="266"/>
      <c r="CG105" s="266"/>
      <c r="CH105" s="266"/>
      <c r="CI105" s="266"/>
      <c r="CJ105" s="266"/>
      <c r="CK105" s="266"/>
      <c r="CL105" s="266"/>
      <c r="CM105" s="266"/>
      <c r="CN105" s="266"/>
      <c r="CO105" s="266"/>
      <c r="CP105" s="266"/>
      <c r="CQ105" s="266"/>
      <c r="CR105" s="266"/>
      <c r="CS105" s="266"/>
      <c r="CT105" s="266"/>
      <c r="CU105" s="266"/>
      <c r="CV105" s="266"/>
      <c r="CW105" s="266"/>
      <c r="CX105" s="266"/>
      <c r="CY105" s="266"/>
      <c r="CZ105" s="266"/>
      <c r="DA105" s="266"/>
      <c r="DB105" s="266"/>
      <c r="DC105" s="266"/>
      <c r="DD105" s="266"/>
      <c r="DE105" s="266"/>
      <c r="DF105" s="266"/>
      <c r="DG105" s="266"/>
      <c r="DH105" s="266"/>
      <c r="DI105" s="266"/>
      <c r="DJ105" s="266"/>
      <c r="DK105" s="266"/>
      <c r="DL105" s="266"/>
      <c r="DM105" s="266"/>
      <c r="DN105" s="266"/>
      <c r="DO105" s="266"/>
      <c r="DP105" s="266"/>
      <c r="DQ105" s="266"/>
      <c r="DR105" s="266"/>
      <c r="DS105" s="266"/>
      <c r="DT105" s="266"/>
      <c r="DU105" s="266"/>
      <c r="DV105" s="266"/>
      <c r="DW105" s="266"/>
      <c r="DX105" s="266"/>
      <c r="DY105" s="266"/>
      <c r="DZ105" s="266"/>
      <c r="EA105" s="266"/>
      <c r="EB105" s="266"/>
      <c r="EC105" s="266"/>
      <c r="ED105" s="266"/>
      <c r="EE105" s="266"/>
      <c r="EF105" s="266"/>
      <c r="EG105" s="266"/>
      <c r="EH105" s="266"/>
      <c r="EI105" s="266"/>
      <c r="EJ105" s="266"/>
      <c r="EK105" s="266"/>
      <c r="EL105" s="266"/>
      <c r="EM105" s="266"/>
      <c r="EN105" s="266"/>
      <c r="EO105" s="266"/>
      <c r="EP105" s="266"/>
      <c r="EQ105" s="266"/>
      <c r="ER105" s="266"/>
      <c r="ES105" s="266"/>
      <c r="ET105" s="266"/>
      <c r="EU105" s="266"/>
      <c r="EV105" s="266"/>
      <c r="EW105" s="266"/>
      <c r="EX105" s="266"/>
      <c r="EY105" s="266"/>
      <c r="EZ105" s="266"/>
      <c r="FA105" s="266"/>
      <c r="FB105" s="266"/>
      <c r="FC105" s="266"/>
      <c r="FD105" s="266"/>
      <c r="FE105" s="266"/>
      <c r="FF105" s="266"/>
      <c r="FG105" s="266"/>
      <c r="FH105" s="266"/>
      <c r="FI105" s="266"/>
      <c r="FJ105" s="266"/>
      <c r="FK105" s="266"/>
      <c r="FL105" s="266"/>
      <c r="FM105" s="266"/>
      <c r="FN105" s="266"/>
      <c r="FO105" s="266"/>
      <c r="FP105" s="266"/>
      <c r="FQ105" s="266"/>
      <c r="FR105" s="266"/>
      <c r="FS105" s="266"/>
      <c r="FT105" s="266"/>
      <c r="FU105" s="266"/>
      <c r="FV105" s="266"/>
      <c r="FW105" s="266"/>
      <c r="FX105" s="266"/>
      <c r="FY105" s="266"/>
      <c r="FZ105" s="266"/>
      <c r="GA105" s="266"/>
      <c r="GB105" s="266"/>
      <c r="GC105" s="266"/>
      <c r="GD105" s="266"/>
      <c r="GE105" s="266"/>
      <c r="GF105" s="266"/>
      <c r="GG105" s="266"/>
      <c r="GH105" s="266"/>
      <c r="GI105" s="266"/>
      <c r="GJ105" s="266"/>
      <c r="GK105" s="266"/>
      <c r="GL105" s="266"/>
      <c r="GM105" s="266"/>
      <c r="GN105" s="266"/>
      <c r="GO105" s="266"/>
      <c r="GP105" s="266"/>
      <c r="GQ105" s="266"/>
      <c r="GR105" s="266"/>
      <c r="GS105" s="266"/>
      <c r="GT105" s="266"/>
      <c r="GU105" s="266"/>
      <c r="GV105" s="266"/>
      <c r="GW105" s="266"/>
      <c r="GX105" s="266"/>
      <c r="GY105" s="266"/>
      <c r="GZ105" s="266"/>
      <c r="HA105" s="266"/>
      <c r="HB105" s="266"/>
      <c r="HC105" s="266"/>
      <c r="HD105" s="266"/>
      <c r="HE105" s="266"/>
      <c r="HF105" s="266"/>
      <c r="HG105" s="266"/>
      <c r="HH105" s="266"/>
      <c r="HI105" s="266"/>
      <c r="HJ105" s="266"/>
      <c r="HK105" s="266"/>
      <c r="HL105" s="266"/>
      <c r="HM105" s="266"/>
      <c r="HN105" s="266"/>
      <c r="HO105" s="266"/>
      <c r="HP105" s="266"/>
      <c r="HQ105" s="266"/>
      <c r="HR105" s="266"/>
      <c r="HS105" s="266"/>
      <c r="HT105" s="266"/>
      <c r="HU105" s="266"/>
      <c r="HV105" s="266"/>
      <c r="HW105" s="266"/>
      <c r="HX105" s="266"/>
      <c r="HY105" s="266"/>
      <c r="HZ105" s="266"/>
      <c r="IA105" s="266"/>
      <c r="IB105" s="266"/>
      <c r="IC105" s="266"/>
      <c r="ID105" s="266"/>
      <c r="IE105" s="266"/>
      <c r="IF105" s="266"/>
      <c r="IG105" s="266"/>
    </row>
    <row r="106" spans="1:241" s="267" customFormat="1" ht="12" x14ac:dyDescent="0.2">
      <c r="A106" s="262"/>
      <c r="B106" s="237" t="s">
        <v>16</v>
      </c>
      <c r="C106" s="301"/>
      <c r="D106" s="302" t="s">
        <v>36</v>
      </c>
      <c r="E106" s="303" t="s">
        <v>31</v>
      </c>
      <c r="F106" s="306" t="s">
        <v>98</v>
      </c>
      <c r="G106" s="264"/>
      <c r="H106" s="263"/>
      <c r="I106" s="305">
        <v>710.72314941473496</v>
      </c>
      <c r="J106" s="264"/>
      <c r="K106" s="265">
        <f t="shared" si="6"/>
        <v>305.61095424833604</v>
      </c>
      <c r="L106" s="265">
        <f t="shared" si="7"/>
        <v>1292734.3364704615</v>
      </c>
      <c r="M106" s="321" t="s">
        <v>105</v>
      </c>
      <c r="N106" s="303" t="s">
        <v>90</v>
      </c>
      <c r="O106" s="266"/>
      <c r="P106" s="266"/>
      <c r="Q106" s="266"/>
      <c r="R106" s="266"/>
      <c r="S106" s="266"/>
      <c r="T106" s="266"/>
      <c r="U106" s="266"/>
      <c r="V106" s="266"/>
      <c r="W106" s="266"/>
      <c r="X106" s="266"/>
      <c r="Y106" s="266"/>
      <c r="Z106" s="266"/>
      <c r="AA106" s="266"/>
      <c r="AB106" s="266"/>
      <c r="AC106" s="266"/>
      <c r="AD106" s="266"/>
      <c r="AE106" s="266"/>
      <c r="AF106" s="266"/>
      <c r="AG106" s="266"/>
      <c r="AH106" s="266"/>
      <c r="AI106" s="266"/>
      <c r="AJ106" s="266"/>
      <c r="AK106" s="266"/>
      <c r="AL106" s="266"/>
      <c r="AM106" s="266"/>
      <c r="AN106" s="266"/>
      <c r="AO106" s="266"/>
      <c r="AP106" s="266"/>
      <c r="AQ106" s="266"/>
      <c r="AR106" s="266"/>
      <c r="AS106" s="266"/>
      <c r="AT106" s="266"/>
      <c r="AU106" s="266"/>
      <c r="AV106" s="266"/>
      <c r="AW106" s="266"/>
      <c r="AX106" s="266"/>
      <c r="AY106" s="266"/>
      <c r="AZ106" s="266"/>
      <c r="BA106" s="266"/>
      <c r="BB106" s="266"/>
      <c r="BC106" s="266"/>
      <c r="BD106" s="266"/>
      <c r="BE106" s="266"/>
      <c r="BF106" s="266"/>
      <c r="BG106" s="266"/>
      <c r="BH106" s="266"/>
      <c r="BI106" s="266"/>
      <c r="BJ106" s="266"/>
      <c r="BK106" s="266"/>
      <c r="BL106" s="266"/>
      <c r="BM106" s="266"/>
      <c r="BN106" s="266"/>
      <c r="BO106" s="266"/>
      <c r="BP106" s="266"/>
      <c r="BQ106" s="266"/>
      <c r="BR106" s="266"/>
      <c r="BS106" s="266"/>
      <c r="BT106" s="266"/>
      <c r="BU106" s="266"/>
      <c r="BV106" s="266"/>
      <c r="BW106" s="266"/>
      <c r="BX106" s="266"/>
      <c r="BY106" s="266"/>
      <c r="BZ106" s="266"/>
      <c r="CA106" s="266"/>
      <c r="CB106" s="266"/>
      <c r="CC106" s="266"/>
      <c r="CD106" s="266"/>
      <c r="CE106" s="266"/>
      <c r="CF106" s="266"/>
      <c r="CG106" s="266"/>
      <c r="CH106" s="266"/>
      <c r="CI106" s="266"/>
      <c r="CJ106" s="266"/>
      <c r="CK106" s="266"/>
      <c r="CL106" s="266"/>
      <c r="CM106" s="266"/>
      <c r="CN106" s="266"/>
      <c r="CO106" s="266"/>
      <c r="CP106" s="266"/>
      <c r="CQ106" s="266"/>
      <c r="CR106" s="266"/>
      <c r="CS106" s="266"/>
      <c r="CT106" s="266"/>
      <c r="CU106" s="266"/>
      <c r="CV106" s="266"/>
      <c r="CW106" s="266"/>
      <c r="CX106" s="266"/>
      <c r="CY106" s="266"/>
      <c r="CZ106" s="266"/>
      <c r="DA106" s="266"/>
      <c r="DB106" s="266"/>
      <c r="DC106" s="266"/>
      <c r="DD106" s="266"/>
      <c r="DE106" s="266"/>
      <c r="DF106" s="266"/>
      <c r="DG106" s="266"/>
      <c r="DH106" s="266"/>
      <c r="DI106" s="266"/>
      <c r="DJ106" s="266"/>
      <c r="DK106" s="266"/>
      <c r="DL106" s="266"/>
      <c r="DM106" s="266"/>
      <c r="DN106" s="266"/>
      <c r="DO106" s="266"/>
      <c r="DP106" s="266"/>
      <c r="DQ106" s="266"/>
      <c r="DR106" s="266"/>
      <c r="DS106" s="266"/>
      <c r="DT106" s="266"/>
      <c r="DU106" s="266"/>
      <c r="DV106" s="266"/>
      <c r="DW106" s="266"/>
      <c r="DX106" s="266"/>
      <c r="DY106" s="266"/>
      <c r="DZ106" s="266"/>
      <c r="EA106" s="266"/>
      <c r="EB106" s="266"/>
      <c r="EC106" s="266"/>
      <c r="ED106" s="266"/>
      <c r="EE106" s="266"/>
      <c r="EF106" s="266"/>
      <c r="EG106" s="266"/>
      <c r="EH106" s="266"/>
      <c r="EI106" s="266"/>
      <c r="EJ106" s="266"/>
      <c r="EK106" s="266"/>
      <c r="EL106" s="266"/>
      <c r="EM106" s="266"/>
      <c r="EN106" s="266"/>
      <c r="EO106" s="266"/>
      <c r="EP106" s="266"/>
      <c r="EQ106" s="266"/>
      <c r="ER106" s="266"/>
      <c r="ES106" s="266"/>
      <c r="ET106" s="266"/>
      <c r="EU106" s="266"/>
      <c r="EV106" s="266"/>
      <c r="EW106" s="266"/>
      <c r="EX106" s="266"/>
      <c r="EY106" s="266"/>
      <c r="EZ106" s="266"/>
      <c r="FA106" s="266"/>
      <c r="FB106" s="266"/>
      <c r="FC106" s="266"/>
      <c r="FD106" s="266"/>
      <c r="FE106" s="266"/>
      <c r="FF106" s="266"/>
      <c r="FG106" s="266"/>
      <c r="FH106" s="266"/>
      <c r="FI106" s="266"/>
      <c r="FJ106" s="266"/>
      <c r="FK106" s="266"/>
      <c r="FL106" s="266"/>
      <c r="FM106" s="266"/>
      <c r="FN106" s="266"/>
      <c r="FO106" s="266"/>
      <c r="FP106" s="266"/>
      <c r="FQ106" s="266"/>
      <c r="FR106" s="266"/>
      <c r="FS106" s="266"/>
      <c r="FT106" s="266"/>
      <c r="FU106" s="266"/>
      <c r="FV106" s="266"/>
      <c r="FW106" s="266"/>
      <c r="FX106" s="266"/>
      <c r="FY106" s="266"/>
      <c r="FZ106" s="266"/>
      <c r="GA106" s="266"/>
      <c r="GB106" s="266"/>
      <c r="GC106" s="266"/>
      <c r="GD106" s="266"/>
      <c r="GE106" s="266"/>
      <c r="GF106" s="266"/>
      <c r="GG106" s="266"/>
      <c r="GH106" s="266"/>
      <c r="GI106" s="266"/>
      <c r="GJ106" s="266"/>
      <c r="GK106" s="266"/>
      <c r="GL106" s="266"/>
      <c r="GM106" s="266"/>
      <c r="GN106" s="266"/>
      <c r="GO106" s="266"/>
      <c r="GP106" s="266"/>
      <c r="GQ106" s="266"/>
      <c r="GR106" s="266"/>
      <c r="GS106" s="266"/>
      <c r="GT106" s="266"/>
      <c r="GU106" s="266"/>
      <c r="GV106" s="266"/>
      <c r="GW106" s="266"/>
      <c r="GX106" s="266"/>
      <c r="GY106" s="266"/>
      <c r="GZ106" s="266"/>
      <c r="HA106" s="266"/>
      <c r="HB106" s="266"/>
      <c r="HC106" s="266"/>
      <c r="HD106" s="266"/>
      <c r="HE106" s="266"/>
      <c r="HF106" s="266"/>
      <c r="HG106" s="266"/>
      <c r="HH106" s="266"/>
      <c r="HI106" s="266"/>
      <c r="HJ106" s="266"/>
      <c r="HK106" s="266"/>
      <c r="HL106" s="266"/>
      <c r="HM106" s="266"/>
      <c r="HN106" s="266"/>
      <c r="HO106" s="266"/>
      <c r="HP106" s="266"/>
      <c r="HQ106" s="266"/>
      <c r="HR106" s="266"/>
      <c r="HS106" s="266"/>
      <c r="HT106" s="266"/>
      <c r="HU106" s="266"/>
      <c r="HV106" s="266"/>
      <c r="HW106" s="266"/>
      <c r="HX106" s="266"/>
      <c r="HY106" s="266"/>
      <c r="HZ106" s="266"/>
      <c r="IA106" s="266"/>
      <c r="IB106" s="266"/>
      <c r="IC106" s="266"/>
      <c r="ID106" s="266"/>
      <c r="IE106" s="266"/>
      <c r="IF106" s="266"/>
      <c r="IG106" s="266"/>
    </row>
    <row r="107" spans="1:241" s="267" customFormat="1" ht="12" x14ac:dyDescent="0.2">
      <c r="A107" s="262"/>
      <c r="B107" s="237" t="s">
        <v>16</v>
      </c>
      <c r="C107" s="301"/>
      <c r="D107" s="302" t="s">
        <v>36</v>
      </c>
      <c r="E107" s="303" t="s">
        <v>31</v>
      </c>
      <c r="F107" s="306" t="s">
        <v>100</v>
      </c>
      <c r="G107" s="264"/>
      <c r="H107" s="263"/>
      <c r="I107" s="305">
        <v>710.72314941473496</v>
      </c>
      <c r="J107" s="264"/>
      <c r="K107" s="265">
        <f t="shared" si="6"/>
        <v>305.61095424833604</v>
      </c>
      <c r="L107" s="265">
        <f t="shared" si="7"/>
        <v>1292734.3364704615</v>
      </c>
      <c r="M107" s="321" t="s">
        <v>545</v>
      </c>
      <c r="N107" s="303" t="s">
        <v>90</v>
      </c>
      <c r="O107" s="266"/>
      <c r="P107" s="266"/>
      <c r="Q107" s="266"/>
      <c r="R107" s="266"/>
      <c r="S107" s="266"/>
      <c r="T107" s="266"/>
      <c r="U107" s="266"/>
      <c r="V107" s="266"/>
      <c r="W107" s="266"/>
      <c r="X107" s="266"/>
      <c r="Y107" s="266"/>
      <c r="Z107" s="266"/>
      <c r="AA107" s="266"/>
      <c r="AB107" s="266"/>
      <c r="AC107" s="266"/>
      <c r="AD107" s="266"/>
      <c r="AE107" s="266"/>
      <c r="AF107" s="266"/>
      <c r="AG107" s="266"/>
      <c r="AH107" s="266"/>
      <c r="AI107" s="266"/>
      <c r="AJ107" s="266"/>
      <c r="AK107" s="266"/>
      <c r="AL107" s="266"/>
      <c r="AM107" s="266"/>
      <c r="AN107" s="266"/>
      <c r="AO107" s="266"/>
      <c r="AP107" s="266"/>
      <c r="AQ107" s="266"/>
      <c r="AR107" s="266"/>
      <c r="AS107" s="266"/>
      <c r="AT107" s="266"/>
      <c r="AU107" s="266"/>
      <c r="AV107" s="266"/>
      <c r="AW107" s="266"/>
      <c r="AX107" s="266"/>
      <c r="AY107" s="266"/>
      <c r="AZ107" s="266"/>
      <c r="BA107" s="266"/>
      <c r="BB107" s="266"/>
      <c r="BC107" s="266"/>
      <c r="BD107" s="266"/>
      <c r="BE107" s="266"/>
      <c r="BF107" s="266"/>
      <c r="BG107" s="266"/>
      <c r="BH107" s="266"/>
      <c r="BI107" s="266"/>
      <c r="BJ107" s="266"/>
      <c r="BK107" s="266"/>
      <c r="BL107" s="266"/>
      <c r="BM107" s="266"/>
      <c r="BN107" s="266"/>
      <c r="BO107" s="266"/>
      <c r="BP107" s="266"/>
      <c r="BQ107" s="266"/>
      <c r="BR107" s="266"/>
      <c r="BS107" s="266"/>
      <c r="BT107" s="266"/>
      <c r="BU107" s="266"/>
      <c r="BV107" s="266"/>
      <c r="BW107" s="266"/>
      <c r="BX107" s="266"/>
      <c r="BY107" s="266"/>
      <c r="BZ107" s="266"/>
      <c r="CA107" s="266"/>
      <c r="CB107" s="266"/>
      <c r="CC107" s="266"/>
      <c r="CD107" s="266"/>
      <c r="CE107" s="266"/>
      <c r="CF107" s="266"/>
      <c r="CG107" s="266"/>
      <c r="CH107" s="266"/>
      <c r="CI107" s="266"/>
      <c r="CJ107" s="266"/>
      <c r="CK107" s="266"/>
      <c r="CL107" s="266"/>
      <c r="CM107" s="266"/>
      <c r="CN107" s="266"/>
      <c r="CO107" s="266"/>
      <c r="CP107" s="266"/>
      <c r="CQ107" s="266"/>
      <c r="CR107" s="266"/>
      <c r="CS107" s="266"/>
      <c r="CT107" s="266"/>
      <c r="CU107" s="266"/>
      <c r="CV107" s="266"/>
      <c r="CW107" s="266"/>
      <c r="CX107" s="266"/>
      <c r="CY107" s="266"/>
      <c r="CZ107" s="266"/>
      <c r="DA107" s="266"/>
      <c r="DB107" s="266"/>
      <c r="DC107" s="266"/>
      <c r="DD107" s="266"/>
      <c r="DE107" s="266"/>
      <c r="DF107" s="266"/>
      <c r="DG107" s="266"/>
      <c r="DH107" s="266"/>
      <c r="DI107" s="266"/>
      <c r="DJ107" s="266"/>
      <c r="DK107" s="266"/>
      <c r="DL107" s="266"/>
      <c r="DM107" s="266"/>
      <c r="DN107" s="266"/>
      <c r="DO107" s="266"/>
      <c r="DP107" s="266"/>
      <c r="DQ107" s="266"/>
      <c r="DR107" s="266"/>
      <c r="DS107" s="266"/>
      <c r="DT107" s="266"/>
      <c r="DU107" s="266"/>
      <c r="DV107" s="266"/>
      <c r="DW107" s="266"/>
      <c r="DX107" s="266"/>
      <c r="DY107" s="266"/>
      <c r="DZ107" s="266"/>
      <c r="EA107" s="266"/>
      <c r="EB107" s="266"/>
      <c r="EC107" s="266"/>
      <c r="ED107" s="266"/>
      <c r="EE107" s="266"/>
      <c r="EF107" s="266"/>
      <c r="EG107" s="266"/>
      <c r="EH107" s="266"/>
      <c r="EI107" s="266"/>
      <c r="EJ107" s="266"/>
      <c r="EK107" s="266"/>
      <c r="EL107" s="266"/>
      <c r="EM107" s="266"/>
      <c r="EN107" s="266"/>
      <c r="EO107" s="266"/>
      <c r="EP107" s="266"/>
      <c r="EQ107" s="266"/>
      <c r="ER107" s="266"/>
      <c r="ES107" s="266"/>
      <c r="ET107" s="266"/>
      <c r="EU107" s="266"/>
      <c r="EV107" s="266"/>
      <c r="EW107" s="266"/>
      <c r="EX107" s="266"/>
      <c r="EY107" s="266"/>
      <c r="EZ107" s="266"/>
      <c r="FA107" s="266"/>
      <c r="FB107" s="266"/>
      <c r="FC107" s="266"/>
      <c r="FD107" s="266"/>
      <c r="FE107" s="266"/>
      <c r="FF107" s="266"/>
      <c r="FG107" s="266"/>
      <c r="FH107" s="266"/>
      <c r="FI107" s="266"/>
      <c r="FJ107" s="266"/>
      <c r="FK107" s="266"/>
      <c r="FL107" s="266"/>
      <c r="FM107" s="266"/>
      <c r="FN107" s="266"/>
      <c r="FO107" s="266"/>
      <c r="FP107" s="266"/>
      <c r="FQ107" s="266"/>
      <c r="FR107" s="266"/>
      <c r="FS107" s="266"/>
      <c r="FT107" s="266"/>
      <c r="FU107" s="266"/>
      <c r="FV107" s="266"/>
      <c r="FW107" s="266"/>
      <c r="FX107" s="266"/>
      <c r="FY107" s="266"/>
      <c r="FZ107" s="266"/>
      <c r="GA107" s="266"/>
      <c r="GB107" s="266"/>
      <c r="GC107" s="266"/>
      <c r="GD107" s="266"/>
      <c r="GE107" s="266"/>
      <c r="GF107" s="266"/>
      <c r="GG107" s="266"/>
      <c r="GH107" s="266"/>
      <c r="GI107" s="266"/>
      <c r="GJ107" s="266"/>
      <c r="GK107" s="266"/>
      <c r="GL107" s="266"/>
      <c r="GM107" s="266"/>
      <c r="GN107" s="266"/>
      <c r="GO107" s="266"/>
      <c r="GP107" s="266"/>
      <c r="GQ107" s="266"/>
      <c r="GR107" s="266"/>
      <c r="GS107" s="266"/>
      <c r="GT107" s="266"/>
      <c r="GU107" s="266"/>
      <c r="GV107" s="266"/>
      <c r="GW107" s="266"/>
      <c r="GX107" s="266"/>
      <c r="GY107" s="266"/>
      <c r="GZ107" s="266"/>
      <c r="HA107" s="266"/>
      <c r="HB107" s="266"/>
      <c r="HC107" s="266"/>
      <c r="HD107" s="266"/>
      <c r="HE107" s="266"/>
      <c r="HF107" s="266"/>
      <c r="HG107" s="266"/>
      <c r="HH107" s="266"/>
      <c r="HI107" s="266"/>
      <c r="HJ107" s="266"/>
      <c r="HK107" s="266"/>
      <c r="HL107" s="266"/>
      <c r="HM107" s="266"/>
      <c r="HN107" s="266"/>
      <c r="HO107" s="266"/>
      <c r="HP107" s="266"/>
      <c r="HQ107" s="266"/>
      <c r="HR107" s="266"/>
      <c r="HS107" s="266"/>
      <c r="HT107" s="266"/>
      <c r="HU107" s="266"/>
      <c r="HV107" s="266"/>
      <c r="HW107" s="266"/>
      <c r="HX107" s="266"/>
      <c r="HY107" s="266"/>
      <c r="HZ107" s="266"/>
      <c r="IA107" s="266"/>
      <c r="IB107" s="266"/>
      <c r="IC107" s="266"/>
      <c r="ID107" s="266"/>
      <c r="IE107" s="266"/>
      <c r="IF107" s="266"/>
      <c r="IG107" s="266"/>
    </row>
    <row r="108" spans="1:241" s="133" customFormat="1" ht="12" x14ac:dyDescent="0.2">
      <c r="B108" s="237" t="s">
        <v>16</v>
      </c>
      <c r="C108" s="301">
        <v>43199</v>
      </c>
      <c r="D108" s="302" t="s">
        <v>101</v>
      </c>
      <c r="E108" s="303" t="s">
        <v>102</v>
      </c>
      <c r="F108" s="306" t="s">
        <v>103</v>
      </c>
      <c r="G108" s="307">
        <v>2021</v>
      </c>
      <c r="H108" s="268"/>
      <c r="I108" s="305">
        <v>817.84186597078406</v>
      </c>
      <c r="J108" s="269"/>
      <c r="K108" s="265">
        <f t="shared" si="6"/>
        <v>351.67200236743713</v>
      </c>
      <c r="L108" s="265">
        <f t="shared" si="7"/>
        <v>1487572.5700142591</v>
      </c>
      <c r="M108" s="321" t="s">
        <v>546</v>
      </c>
      <c r="N108" s="303" t="s">
        <v>90</v>
      </c>
    </row>
    <row r="109" spans="1:241" s="133" customFormat="1" ht="12" x14ac:dyDescent="0.2">
      <c r="B109" s="237" t="s">
        <v>16</v>
      </c>
      <c r="C109" s="301">
        <v>43605</v>
      </c>
      <c r="D109" s="302" t="s">
        <v>59</v>
      </c>
      <c r="E109" s="303" t="s">
        <v>18</v>
      </c>
      <c r="F109" s="306" t="s">
        <v>62</v>
      </c>
      <c r="G109" s="307">
        <v>2021</v>
      </c>
      <c r="H109" s="268"/>
      <c r="I109" s="305">
        <v>239.47778085514801</v>
      </c>
      <c r="J109" s="270"/>
      <c r="K109" s="265">
        <f t="shared" si="6"/>
        <v>102.97544576771364</v>
      </c>
      <c r="L109" s="265">
        <f t="shared" si="7"/>
        <v>435586.13559742871</v>
      </c>
      <c r="M109" s="321" t="s">
        <v>63</v>
      </c>
      <c r="N109" s="303" t="s">
        <v>90</v>
      </c>
    </row>
    <row r="110" spans="1:241" s="133" customFormat="1" ht="12" x14ac:dyDescent="0.2">
      <c r="B110" s="237" t="s">
        <v>16</v>
      </c>
      <c r="C110" s="301">
        <v>44228</v>
      </c>
      <c r="D110" s="302" t="s">
        <v>537</v>
      </c>
      <c r="E110" s="303" t="s">
        <v>31</v>
      </c>
      <c r="F110" s="306" t="s">
        <v>437</v>
      </c>
      <c r="G110" s="307">
        <v>2021</v>
      </c>
      <c r="H110" s="268"/>
      <c r="I110" s="305">
        <v>796.25</v>
      </c>
      <c r="J110" s="270"/>
      <c r="K110" s="265">
        <f t="shared" si="6"/>
        <v>342.38749999999999</v>
      </c>
      <c r="L110" s="265">
        <f t="shared" si="7"/>
        <v>1448299.125</v>
      </c>
      <c r="M110" s="321" t="s">
        <v>458</v>
      </c>
      <c r="N110" s="303" t="s">
        <v>90</v>
      </c>
    </row>
    <row r="111" spans="1:241" s="267" customFormat="1" ht="12" x14ac:dyDescent="0.2">
      <c r="B111" s="295"/>
      <c r="C111" s="296"/>
      <c r="D111" s="297"/>
      <c r="E111" s="275"/>
      <c r="F111" s="298"/>
      <c r="G111" s="183">
        <v>2021</v>
      </c>
      <c r="H111" s="299"/>
      <c r="I111" s="300"/>
      <c r="J111" s="274"/>
      <c r="K111" s="274"/>
      <c r="L111" s="274"/>
      <c r="M111" s="272"/>
      <c r="N111" s="276"/>
    </row>
    <row r="112" spans="1:241" s="133" customFormat="1" ht="12" x14ac:dyDescent="0.2">
      <c r="B112" s="149"/>
      <c r="C112" s="277"/>
      <c r="D112" s="278"/>
      <c r="E112" s="272"/>
      <c r="F112" s="271"/>
      <c r="G112" s="279"/>
      <c r="H112" s="280" t="s">
        <v>88</v>
      </c>
      <c r="I112" s="281">
        <f>SUM(I108:I110)</f>
        <v>1853.5696468259321</v>
      </c>
      <c r="J112" s="282">
        <f>SUM(J108:J110)</f>
        <v>0</v>
      </c>
      <c r="K112" s="282">
        <f>SUM(K96:K110)</f>
        <v>2439.4625524991143</v>
      </c>
      <c r="L112" s="283">
        <f>SUM(L96:L110)</f>
        <v>10318926.597071255</v>
      </c>
      <c r="M112" s="284"/>
      <c r="N112" s="276"/>
    </row>
    <row r="113" spans="1:241" s="133" customFormat="1" ht="12" x14ac:dyDescent="0.2">
      <c r="B113" s="149"/>
      <c r="C113" s="285"/>
      <c r="D113" s="286"/>
      <c r="E113" s="287"/>
      <c r="F113" s="288"/>
      <c r="G113" s="289"/>
      <c r="H113" s="290"/>
      <c r="I113" s="291"/>
      <c r="J113" s="292" t="s">
        <v>89</v>
      </c>
      <c r="K113" s="293"/>
      <c r="L113" s="293"/>
      <c r="M113" s="294"/>
      <c r="N113" s="276"/>
    </row>
    <row r="114" spans="1:241" ht="14.25" customHeight="1" x14ac:dyDescent="0.25">
      <c r="B114" s="87" t="s">
        <v>106</v>
      </c>
      <c r="C114" s="125"/>
      <c r="D114" s="245"/>
      <c r="E114" s="112"/>
      <c r="F114" s="87"/>
      <c r="G114" s="52"/>
      <c r="H114" s="87"/>
      <c r="I114" s="169"/>
      <c r="J114" s="52"/>
      <c r="K114" s="52"/>
      <c r="L114" s="52"/>
      <c r="M114" s="112"/>
      <c r="N114" s="79"/>
    </row>
    <row r="115" spans="1:241" ht="24.75" x14ac:dyDescent="0.25">
      <c r="B115" s="237" t="s">
        <v>16</v>
      </c>
      <c r="C115" s="339">
        <v>42450</v>
      </c>
      <c r="D115" s="340" t="s">
        <v>17</v>
      </c>
      <c r="E115" s="154" t="s">
        <v>18</v>
      </c>
      <c r="F115" s="329" t="s">
        <v>110</v>
      </c>
      <c r="G115" s="55"/>
      <c r="H115" s="88"/>
      <c r="I115" s="308">
        <v>204.12491384338099</v>
      </c>
      <c r="J115" s="45"/>
      <c r="K115" s="69">
        <f>43%*I115</f>
        <v>87.773712952653824</v>
      </c>
      <c r="L115" s="69">
        <f>K115*4230</f>
        <v>371282.80578972568</v>
      </c>
      <c r="M115" s="343" t="s">
        <v>111</v>
      </c>
      <c r="N115" s="341" t="s">
        <v>109</v>
      </c>
    </row>
    <row r="116" spans="1:241" ht="24.75" x14ac:dyDescent="0.25">
      <c r="B116" s="237" t="s">
        <v>16</v>
      </c>
      <c r="C116" s="339">
        <v>42450</v>
      </c>
      <c r="D116" s="340" t="s">
        <v>17</v>
      </c>
      <c r="E116" s="154" t="s">
        <v>18</v>
      </c>
      <c r="F116" s="329" t="s">
        <v>107</v>
      </c>
      <c r="G116" s="55"/>
      <c r="H116" s="88"/>
      <c r="I116" s="308">
        <v>204.12491384338099</v>
      </c>
      <c r="J116" s="45"/>
      <c r="K116" s="69">
        <f t="shared" ref="K116:K125" si="8">43%*I116</f>
        <v>87.773712952653824</v>
      </c>
      <c r="L116" s="69">
        <f t="shared" ref="L116:L125" si="9">K116*4230</f>
        <v>371282.80578972568</v>
      </c>
      <c r="M116" s="343" t="s">
        <v>108</v>
      </c>
      <c r="N116" s="341" t="s">
        <v>109</v>
      </c>
    </row>
    <row r="117" spans="1:241" x14ac:dyDescent="0.25">
      <c r="B117" s="237" t="s">
        <v>16</v>
      </c>
      <c r="C117" s="155"/>
      <c r="D117" s="156" t="s">
        <v>534</v>
      </c>
      <c r="E117" s="154" t="s">
        <v>18</v>
      </c>
      <c r="F117" s="330" t="s">
        <v>548</v>
      </c>
      <c r="G117" s="55"/>
      <c r="H117" s="88"/>
      <c r="I117" s="308">
        <v>192.81547582826499</v>
      </c>
      <c r="J117" s="45"/>
      <c r="K117" s="69">
        <f t="shared" si="8"/>
        <v>82.91065460615394</v>
      </c>
      <c r="L117" s="69">
        <f t="shared" si="9"/>
        <v>350712.06898403115</v>
      </c>
      <c r="M117" s="343" t="s">
        <v>554</v>
      </c>
      <c r="N117" s="341" t="s">
        <v>109</v>
      </c>
    </row>
    <row r="118" spans="1:241" s="145" customFormat="1" ht="12" x14ac:dyDescent="0.2">
      <c r="B118" s="237" t="s">
        <v>16</v>
      </c>
      <c r="C118" s="339"/>
      <c r="D118" s="340" t="s">
        <v>534</v>
      </c>
      <c r="E118" s="341" t="s">
        <v>18</v>
      </c>
      <c r="F118" s="330" t="s">
        <v>549</v>
      </c>
      <c r="G118" s="331"/>
      <c r="H118" s="332"/>
      <c r="I118" s="308">
        <v>192.81547582826499</v>
      </c>
      <c r="J118" s="333"/>
      <c r="K118" s="265">
        <f t="shared" si="8"/>
        <v>82.91065460615394</v>
      </c>
      <c r="L118" s="265">
        <f t="shared" si="9"/>
        <v>350712.06898403115</v>
      </c>
      <c r="M118" s="343" t="s">
        <v>555</v>
      </c>
      <c r="N118" s="341" t="s">
        <v>109</v>
      </c>
    </row>
    <row r="119" spans="1:241" s="145" customFormat="1" ht="12" x14ac:dyDescent="0.2">
      <c r="B119" s="237" t="s">
        <v>16</v>
      </c>
      <c r="C119" s="339"/>
      <c r="D119" s="340" t="s">
        <v>534</v>
      </c>
      <c r="E119" s="341" t="s">
        <v>18</v>
      </c>
      <c r="F119" s="330" t="s">
        <v>550</v>
      </c>
      <c r="G119" s="331"/>
      <c r="H119" s="332"/>
      <c r="I119" s="308">
        <v>192.81547582826499</v>
      </c>
      <c r="J119" s="333"/>
      <c r="K119" s="265">
        <f t="shared" si="8"/>
        <v>82.91065460615394</v>
      </c>
      <c r="L119" s="265">
        <f t="shared" si="9"/>
        <v>350712.06898403115</v>
      </c>
      <c r="M119" s="343" t="s">
        <v>556</v>
      </c>
      <c r="N119" s="341" t="s">
        <v>109</v>
      </c>
    </row>
    <row r="120" spans="1:241" s="145" customFormat="1" ht="12" x14ac:dyDescent="0.2">
      <c r="B120" s="237" t="s">
        <v>16</v>
      </c>
      <c r="C120" s="339"/>
      <c r="D120" s="340" t="s">
        <v>192</v>
      </c>
      <c r="E120" s="341" t="s">
        <v>27</v>
      </c>
      <c r="F120" s="330" t="s">
        <v>551</v>
      </c>
      <c r="G120" s="331"/>
      <c r="H120" s="332"/>
      <c r="I120" s="308">
        <v>1798.4484822529901</v>
      </c>
      <c r="J120" s="333"/>
      <c r="K120" s="265">
        <f t="shared" si="8"/>
        <v>773.33284736878568</v>
      </c>
      <c r="L120" s="265">
        <f t="shared" si="9"/>
        <v>3271197.9443699634</v>
      </c>
      <c r="M120" s="343" t="s">
        <v>557</v>
      </c>
      <c r="N120" s="341" t="s">
        <v>109</v>
      </c>
    </row>
    <row r="121" spans="1:241" s="145" customFormat="1" ht="12" x14ac:dyDescent="0.2">
      <c r="B121" s="237" t="s">
        <v>16</v>
      </c>
      <c r="C121" s="339">
        <v>43199</v>
      </c>
      <c r="D121" s="340" t="s">
        <v>39</v>
      </c>
      <c r="E121" s="341" t="s">
        <v>31</v>
      </c>
      <c r="F121" s="330" t="s">
        <v>115</v>
      </c>
      <c r="G121" s="331"/>
      <c r="H121" s="332"/>
      <c r="I121" s="308">
        <v>820.53213440585398</v>
      </c>
      <c r="J121" s="333"/>
      <c r="K121" s="265">
        <f t="shared" si="8"/>
        <v>352.82881779451719</v>
      </c>
      <c r="L121" s="265">
        <f t="shared" si="9"/>
        <v>1492465.8992708076</v>
      </c>
      <c r="M121" s="343" t="s">
        <v>116</v>
      </c>
      <c r="N121" s="341" t="s">
        <v>109</v>
      </c>
    </row>
    <row r="122" spans="1:241" s="145" customFormat="1" ht="12" x14ac:dyDescent="0.2">
      <c r="B122" s="237" t="s">
        <v>16</v>
      </c>
      <c r="C122" s="339">
        <v>43476</v>
      </c>
      <c r="D122" s="340" t="s">
        <v>547</v>
      </c>
      <c r="E122" s="341" t="s">
        <v>31</v>
      </c>
      <c r="F122" s="330" t="s">
        <v>552</v>
      </c>
      <c r="G122" s="331"/>
      <c r="H122" s="332"/>
      <c r="I122" s="308">
        <v>673.90740083678804</v>
      </c>
      <c r="J122" s="333"/>
      <c r="K122" s="265">
        <f t="shared" si="8"/>
        <v>289.78018235981887</v>
      </c>
      <c r="L122" s="265">
        <f t="shared" si="9"/>
        <v>1225770.1713820337</v>
      </c>
      <c r="M122" s="343" t="s">
        <v>558</v>
      </c>
      <c r="N122" s="341" t="s">
        <v>109</v>
      </c>
    </row>
    <row r="123" spans="1:241" s="342" customFormat="1" ht="15" customHeight="1" x14ac:dyDescent="0.2">
      <c r="A123" s="334"/>
      <c r="B123" s="237" t="s">
        <v>16</v>
      </c>
      <c r="C123" s="339">
        <v>43605</v>
      </c>
      <c r="D123" s="340" t="s">
        <v>59</v>
      </c>
      <c r="E123" s="341" t="s">
        <v>18</v>
      </c>
      <c r="F123" s="330" t="s">
        <v>64</v>
      </c>
      <c r="G123" s="335"/>
      <c r="H123" s="336"/>
      <c r="I123" s="308">
        <v>239.47778085514801</v>
      </c>
      <c r="J123" s="269"/>
      <c r="K123" s="265">
        <f t="shared" si="8"/>
        <v>102.97544576771364</v>
      </c>
      <c r="L123" s="265">
        <f t="shared" si="9"/>
        <v>435586.13559742871</v>
      </c>
      <c r="M123" s="343" t="s">
        <v>65</v>
      </c>
      <c r="N123" s="341" t="s">
        <v>109</v>
      </c>
      <c r="O123" s="337"/>
      <c r="P123" s="337"/>
      <c r="Q123" s="337"/>
      <c r="R123" s="337"/>
      <c r="S123" s="337"/>
      <c r="T123" s="337"/>
      <c r="U123" s="337"/>
      <c r="V123" s="337"/>
      <c r="W123" s="337"/>
      <c r="X123" s="337"/>
      <c r="Y123" s="337"/>
      <c r="Z123" s="337"/>
      <c r="AA123" s="337"/>
      <c r="AB123" s="337"/>
      <c r="AC123" s="337"/>
      <c r="AD123" s="337"/>
      <c r="AE123" s="337"/>
      <c r="AF123" s="337"/>
      <c r="AG123" s="337"/>
      <c r="AH123" s="337"/>
      <c r="AI123" s="337"/>
      <c r="AJ123" s="337"/>
      <c r="AK123" s="337"/>
      <c r="AL123" s="337"/>
      <c r="AM123" s="337"/>
      <c r="AN123" s="337"/>
      <c r="AO123" s="337"/>
      <c r="AP123" s="337"/>
      <c r="AQ123" s="337"/>
      <c r="AR123" s="337"/>
      <c r="AS123" s="337"/>
      <c r="AT123" s="337"/>
      <c r="AU123" s="337"/>
      <c r="AV123" s="337"/>
      <c r="AW123" s="337"/>
      <c r="AX123" s="337"/>
      <c r="AY123" s="337"/>
      <c r="AZ123" s="337"/>
      <c r="BA123" s="337"/>
      <c r="BB123" s="337"/>
      <c r="BC123" s="337"/>
      <c r="BD123" s="337"/>
      <c r="BE123" s="337"/>
      <c r="BF123" s="337"/>
      <c r="BG123" s="337"/>
      <c r="BH123" s="337"/>
      <c r="BI123" s="337"/>
      <c r="BJ123" s="337"/>
      <c r="BK123" s="337"/>
      <c r="BL123" s="337"/>
      <c r="BM123" s="337"/>
      <c r="BN123" s="337"/>
      <c r="BO123" s="337"/>
      <c r="BP123" s="337"/>
      <c r="BQ123" s="337"/>
      <c r="BR123" s="337"/>
      <c r="BS123" s="337"/>
      <c r="BT123" s="337"/>
      <c r="BU123" s="337"/>
      <c r="BV123" s="337"/>
      <c r="BW123" s="337"/>
      <c r="BX123" s="337"/>
      <c r="BY123" s="337"/>
      <c r="BZ123" s="337"/>
      <c r="CA123" s="337"/>
      <c r="CB123" s="337"/>
      <c r="CC123" s="337"/>
      <c r="CD123" s="337"/>
      <c r="CE123" s="337"/>
      <c r="CF123" s="337"/>
      <c r="CG123" s="337"/>
      <c r="CH123" s="337"/>
      <c r="CI123" s="337"/>
      <c r="CJ123" s="337"/>
      <c r="CK123" s="337"/>
      <c r="CL123" s="337"/>
      <c r="CM123" s="337"/>
      <c r="CN123" s="337"/>
      <c r="CO123" s="337"/>
      <c r="CP123" s="337"/>
      <c r="CQ123" s="337"/>
      <c r="CR123" s="337"/>
      <c r="CS123" s="337"/>
      <c r="CT123" s="337"/>
      <c r="CU123" s="337"/>
      <c r="CV123" s="337"/>
      <c r="CW123" s="337"/>
      <c r="CX123" s="337"/>
      <c r="CY123" s="337"/>
      <c r="CZ123" s="337"/>
      <c r="DA123" s="337"/>
      <c r="DB123" s="337"/>
      <c r="DC123" s="337"/>
      <c r="DD123" s="337"/>
      <c r="DE123" s="337"/>
      <c r="DF123" s="337"/>
      <c r="DG123" s="337"/>
      <c r="DH123" s="337"/>
      <c r="DI123" s="337"/>
      <c r="DJ123" s="337"/>
      <c r="DK123" s="337"/>
      <c r="DL123" s="337"/>
      <c r="DM123" s="337"/>
      <c r="DN123" s="337"/>
      <c r="DO123" s="337"/>
      <c r="DP123" s="337"/>
      <c r="DQ123" s="337"/>
      <c r="DR123" s="337"/>
      <c r="DS123" s="337"/>
      <c r="DT123" s="337"/>
      <c r="DU123" s="337"/>
      <c r="DV123" s="337"/>
      <c r="DW123" s="337"/>
      <c r="DX123" s="337"/>
      <c r="DY123" s="337"/>
      <c r="DZ123" s="337"/>
      <c r="EA123" s="337"/>
      <c r="EB123" s="337"/>
      <c r="EC123" s="337"/>
      <c r="ED123" s="337"/>
      <c r="EE123" s="337"/>
      <c r="EF123" s="337"/>
      <c r="EG123" s="337"/>
      <c r="EH123" s="337"/>
      <c r="EI123" s="337"/>
      <c r="EJ123" s="337"/>
      <c r="EK123" s="337"/>
      <c r="EL123" s="337"/>
      <c r="EM123" s="337"/>
      <c r="EN123" s="337"/>
      <c r="EO123" s="337"/>
      <c r="EP123" s="337"/>
      <c r="EQ123" s="337"/>
      <c r="ER123" s="337"/>
      <c r="ES123" s="337"/>
      <c r="ET123" s="337"/>
      <c r="EU123" s="337"/>
      <c r="EV123" s="337"/>
      <c r="EW123" s="337"/>
      <c r="EX123" s="337"/>
      <c r="EY123" s="337"/>
      <c r="EZ123" s="337"/>
      <c r="FA123" s="337"/>
      <c r="FB123" s="337"/>
      <c r="FC123" s="337"/>
      <c r="FD123" s="337"/>
      <c r="FE123" s="337"/>
      <c r="FF123" s="337"/>
      <c r="FG123" s="337"/>
      <c r="FH123" s="337"/>
      <c r="FI123" s="337"/>
      <c r="FJ123" s="337"/>
      <c r="FK123" s="337"/>
      <c r="FL123" s="337"/>
      <c r="FM123" s="337"/>
      <c r="FN123" s="337"/>
      <c r="FO123" s="337"/>
      <c r="FP123" s="337"/>
      <c r="FQ123" s="337"/>
      <c r="FR123" s="337"/>
      <c r="FS123" s="337"/>
      <c r="FT123" s="337"/>
      <c r="FU123" s="337"/>
      <c r="FV123" s="337"/>
      <c r="FW123" s="337"/>
      <c r="FX123" s="337"/>
      <c r="FY123" s="337"/>
      <c r="FZ123" s="337"/>
      <c r="GA123" s="337"/>
      <c r="GB123" s="337"/>
      <c r="GC123" s="337"/>
      <c r="GD123" s="337"/>
      <c r="GE123" s="337"/>
      <c r="GF123" s="337"/>
      <c r="GG123" s="337"/>
      <c r="GH123" s="337"/>
      <c r="GI123" s="337"/>
      <c r="GJ123" s="337"/>
      <c r="GK123" s="337"/>
      <c r="GL123" s="337"/>
      <c r="GM123" s="337"/>
      <c r="GN123" s="337"/>
      <c r="GO123" s="337"/>
      <c r="GP123" s="337"/>
      <c r="GQ123" s="337"/>
      <c r="GR123" s="337"/>
      <c r="GS123" s="337"/>
      <c r="GT123" s="337"/>
      <c r="GU123" s="337"/>
      <c r="GV123" s="337"/>
      <c r="GW123" s="337"/>
      <c r="GX123" s="337"/>
      <c r="GY123" s="337"/>
      <c r="GZ123" s="337"/>
      <c r="HA123" s="337"/>
      <c r="HB123" s="337"/>
      <c r="HC123" s="337"/>
      <c r="HD123" s="337"/>
      <c r="HE123" s="337"/>
      <c r="HF123" s="337"/>
      <c r="HG123" s="337"/>
      <c r="HH123" s="337"/>
      <c r="HI123" s="337"/>
      <c r="HJ123" s="337"/>
      <c r="HK123" s="337"/>
      <c r="HL123" s="337"/>
      <c r="HM123" s="337"/>
      <c r="HN123" s="337"/>
      <c r="HO123" s="337"/>
      <c r="HP123" s="337"/>
      <c r="HQ123" s="337"/>
      <c r="HR123" s="337"/>
      <c r="HS123" s="337"/>
      <c r="HT123" s="337"/>
      <c r="HU123" s="337"/>
      <c r="HV123" s="337"/>
      <c r="HW123" s="337"/>
      <c r="HX123" s="337"/>
      <c r="HY123" s="337"/>
      <c r="HZ123" s="337"/>
      <c r="IA123" s="337"/>
      <c r="IB123" s="337"/>
      <c r="IC123" s="337"/>
      <c r="ID123" s="337"/>
      <c r="IE123" s="337"/>
      <c r="IF123" s="337"/>
      <c r="IG123" s="337"/>
    </row>
    <row r="124" spans="1:241" s="342" customFormat="1" ht="15" customHeight="1" x14ac:dyDescent="0.2">
      <c r="A124" s="338"/>
      <c r="B124" s="237" t="s">
        <v>16</v>
      </c>
      <c r="C124" s="339">
        <v>44046</v>
      </c>
      <c r="D124" s="340" t="s">
        <v>80</v>
      </c>
      <c r="E124" s="341" t="s">
        <v>31</v>
      </c>
      <c r="F124" s="330" t="s">
        <v>553</v>
      </c>
      <c r="G124" s="335"/>
      <c r="H124" s="336"/>
      <c r="I124" s="308">
        <v>761</v>
      </c>
      <c r="J124" s="269"/>
      <c r="K124" s="265">
        <f t="shared" si="8"/>
        <v>327.23</v>
      </c>
      <c r="L124" s="265">
        <f t="shared" si="9"/>
        <v>1384182.9000000001</v>
      </c>
      <c r="M124" s="343" t="s">
        <v>559</v>
      </c>
      <c r="N124" s="341" t="s">
        <v>109</v>
      </c>
      <c r="O124" s="337"/>
      <c r="P124" s="337"/>
      <c r="Q124" s="337"/>
      <c r="R124" s="337"/>
      <c r="S124" s="337"/>
      <c r="T124" s="337"/>
      <c r="U124" s="337"/>
      <c r="V124" s="337"/>
      <c r="W124" s="337"/>
      <c r="X124" s="337"/>
      <c r="Y124" s="337"/>
      <c r="Z124" s="337"/>
      <c r="AA124" s="337"/>
      <c r="AB124" s="337"/>
      <c r="AC124" s="337"/>
      <c r="AD124" s="337"/>
      <c r="AE124" s="337"/>
      <c r="AF124" s="337"/>
      <c r="AG124" s="337"/>
      <c r="AH124" s="337"/>
      <c r="AI124" s="337"/>
      <c r="AJ124" s="337"/>
      <c r="AK124" s="337"/>
      <c r="AL124" s="337"/>
      <c r="AM124" s="337"/>
      <c r="AN124" s="337"/>
      <c r="AO124" s="337"/>
      <c r="AP124" s="337"/>
      <c r="AQ124" s="337"/>
      <c r="AR124" s="337"/>
      <c r="AS124" s="337"/>
      <c r="AT124" s="337"/>
      <c r="AU124" s="337"/>
      <c r="AV124" s="337"/>
      <c r="AW124" s="337"/>
      <c r="AX124" s="337"/>
      <c r="AY124" s="337"/>
      <c r="AZ124" s="337"/>
      <c r="BA124" s="337"/>
      <c r="BB124" s="337"/>
      <c r="BC124" s="337"/>
      <c r="BD124" s="337"/>
      <c r="BE124" s="337"/>
      <c r="BF124" s="337"/>
      <c r="BG124" s="337"/>
      <c r="BH124" s="337"/>
      <c r="BI124" s="337"/>
      <c r="BJ124" s="337"/>
      <c r="BK124" s="337"/>
      <c r="BL124" s="337"/>
      <c r="BM124" s="337"/>
      <c r="BN124" s="337"/>
      <c r="BO124" s="337"/>
      <c r="BP124" s="337"/>
      <c r="BQ124" s="337"/>
      <c r="BR124" s="337"/>
      <c r="BS124" s="337"/>
      <c r="BT124" s="337"/>
      <c r="BU124" s="337"/>
      <c r="BV124" s="337"/>
      <c r="BW124" s="337"/>
      <c r="BX124" s="337"/>
      <c r="BY124" s="337"/>
      <c r="BZ124" s="337"/>
      <c r="CA124" s="337"/>
      <c r="CB124" s="337"/>
      <c r="CC124" s="337"/>
      <c r="CD124" s="337"/>
      <c r="CE124" s="337"/>
      <c r="CF124" s="337"/>
      <c r="CG124" s="337"/>
      <c r="CH124" s="337"/>
      <c r="CI124" s="337"/>
      <c r="CJ124" s="337"/>
      <c r="CK124" s="337"/>
      <c r="CL124" s="337"/>
      <c r="CM124" s="337"/>
      <c r="CN124" s="337"/>
      <c r="CO124" s="337"/>
      <c r="CP124" s="337"/>
      <c r="CQ124" s="337"/>
      <c r="CR124" s="337"/>
      <c r="CS124" s="337"/>
      <c r="CT124" s="337"/>
      <c r="CU124" s="337"/>
      <c r="CV124" s="337"/>
      <c r="CW124" s="337"/>
      <c r="CX124" s="337"/>
      <c r="CY124" s="337"/>
      <c r="CZ124" s="337"/>
      <c r="DA124" s="337"/>
      <c r="DB124" s="337"/>
      <c r="DC124" s="337"/>
      <c r="DD124" s="337"/>
      <c r="DE124" s="337"/>
      <c r="DF124" s="337"/>
      <c r="DG124" s="337"/>
      <c r="DH124" s="337"/>
      <c r="DI124" s="337"/>
      <c r="DJ124" s="337"/>
      <c r="DK124" s="337"/>
      <c r="DL124" s="337"/>
      <c r="DM124" s="337"/>
      <c r="DN124" s="337"/>
      <c r="DO124" s="337"/>
      <c r="DP124" s="337"/>
      <c r="DQ124" s="337"/>
      <c r="DR124" s="337"/>
      <c r="DS124" s="337"/>
      <c r="DT124" s="337"/>
      <c r="DU124" s="337"/>
      <c r="DV124" s="337"/>
      <c r="DW124" s="337"/>
      <c r="DX124" s="337"/>
      <c r="DY124" s="337"/>
      <c r="DZ124" s="337"/>
      <c r="EA124" s="337"/>
      <c r="EB124" s="337"/>
      <c r="EC124" s="337"/>
      <c r="ED124" s="337"/>
      <c r="EE124" s="337"/>
      <c r="EF124" s="337"/>
      <c r="EG124" s="337"/>
      <c r="EH124" s="337"/>
      <c r="EI124" s="337"/>
      <c r="EJ124" s="337"/>
      <c r="EK124" s="337"/>
      <c r="EL124" s="337"/>
      <c r="EM124" s="337"/>
      <c r="EN124" s="337"/>
      <c r="EO124" s="337"/>
      <c r="EP124" s="337"/>
      <c r="EQ124" s="337"/>
      <c r="ER124" s="337"/>
      <c r="ES124" s="337"/>
      <c r="ET124" s="337"/>
      <c r="EU124" s="337"/>
      <c r="EV124" s="337"/>
      <c r="EW124" s="337"/>
      <c r="EX124" s="337"/>
      <c r="EY124" s="337"/>
      <c r="EZ124" s="337"/>
      <c r="FA124" s="337"/>
      <c r="FB124" s="337"/>
      <c r="FC124" s="337"/>
      <c r="FD124" s="337"/>
      <c r="FE124" s="337"/>
      <c r="FF124" s="337"/>
      <c r="FG124" s="337"/>
      <c r="FH124" s="337"/>
      <c r="FI124" s="337"/>
      <c r="FJ124" s="337"/>
      <c r="FK124" s="337"/>
      <c r="FL124" s="337"/>
      <c r="FM124" s="337"/>
      <c r="FN124" s="337"/>
      <c r="FO124" s="337"/>
      <c r="FP124" s="337"/>
      <c r="FQ124" s="337"/>
      <c r="FR124" s="337"/>
      <c r="FS124" s="337"/>
      <c r="FT124" s="337"/>
      <c r="FU124" s="337"/>
      <c r="FV124" s="337"/>
      <c r="FW124" s="337"/>
      <c r="FX124" s="337"/>
      <c r="FY124" s="337"/>
      <c r="FZ124" s="337"/>
      <c r="GA124" s="337"/>
      <c r="GB124" s="337"/>
      <c r="GC124" s="337"/>
      <c r="GD124" s="337"/>
      <c r="GE124" s="337"/>
      <c r="GF124" s="337"/>
      <c r="GG124" s="337"/>
      <c r="GH124" s="337"/>
      <c r="GI124" s="337"/>
      <c r="GJ124" s="337"/>
      <c r="GK124" s="337"/>
      <c r="GL124" s="337"/>
      <c r="GM124" s="337"/>
      <c r="GN124" s="337"/>
      <c r="GO124" s="337"/>
      <c r="GP124" s="337"/>
      <c r="GQ124" s="337"/>
      <c r="GR124" s="337"/>
      <c r="GS124" s="337"/>
      <c r="GT124" s="337"/>
      <c r="GU124" s="337"/>
      <c r="GV124" s="337"/>
      <c r="GW124" s="337"/>
      <c r="GX124" s="337"/>
      <c r="GY124" s="337"/>
      <c r="GZ124" s="337"/>
      <c r="HA124" s="337"/>
      <c r="HB124" s="337"/>
      <c r="HC124" s="337"/>
      <c r="HD124" s="337"/>
      <c r="HE124" s="337"/>
      <c r="HF124" s="337"/>
      <c r="HG124" s="337"/>
      <c r="HH124" s="337"/>
      <c r="HI124" s="337"/>
      <c r="HJ124" s="337"/>
      <c r="HK124" s="337"/>
      <c r="HL124" s="337"/>
      <c r="HM124" s="337"/>
      <c r="HN124" s="337"/>
      <c r="HO124" s="337"/>
      <c r="HP124" s="337"/>
      <c r="HQ124" s="337"/>
      <c r="HR124" s="337"/>
      <c r="HS124" s="337"/>
      <c r="HT124" s="337"/>
      <c r="HU124" s="337"/>
      <c r="HV124" s="337"/>
      <c r="HW124" s="337"/>
      <c r="HX124" s="337"/>
      <c r="HY124" s="337"/>
      <c r="HZ124" s="337"/>
      <c r="IA124" s="337"/>
      <c r="IB124" s="337"/>
      <c r="IC124" s="337"/>
      <c r="ID124" s="337"/>
      <c r="IE124" s="337"/>
      <c r="IF124" s="337"/>
      <c r="IG124" s="337"/>
    </row>
    <row r="125" spans="1:241" s="342" customFormat="1" ht="15" customHeight="1" x14ac:dyDescent="0.2">
      <c r="A125" s="338"/>
      <c r="B125" s="237" t="s">
        <v>16</v>
      </c>
      <c r="C125" s="339">
        <v>44228</v>
      </c>
      <c r="D125" s="340" t="s">
        <v>537</v>
      </c>
      <c r="E125" s="341" t="s">
        <v>31</v>
      </c>
      <c r="F125" s="330" t="s">
        <v>426</v>
      </c>
      <c r="G125" s="335"/>
      <c r="H125" s="336"/>
      <c r="I125" s="308">
        <v>796.25</v>
      </c>
      <c r="J125" s="269"/>
      <c r="K125" s="265">
        <f t="shared" si="8"/>
        <v>342.38749999999999</v>
      </c>
      <c r="L125" s="265">
        <f t="shared" si="9"/>
        <v>1448299.125</v>
      </c>
      <c r="M125" s="343" t="s">
        <v>474</v>
      </c>
      <c r="N125" s="341" t="s">
        <v>109</v>
      </c>
      <c r="O125" s="337"/>
      <c r="P125" s="337"/>
      <c r="Q125" s="337"/>
      <c r="R125" s="337"/>
      <c r="S125" s="337"/>
      <c r="T125" s="337"/>
      <c r="U125" s="337"/>
      <c r="V125" s="337"/>
      <c r="W125" s="337"/>
      <c r="X125" s="337"/>
      <c r="Y125" s="337"/>
      <c r="Z125" s="337"/>
      <c r="AA125" s="337"/>
      <c r="AB125" s="337"/>
      <c r="AC125" s="337"/>
      <c r="AD125" s="337"/>
      <c r="AE125" s="337"/>
      <c r="AF125" s="337"/>
      <c r="AG125" s="337"/>
      <c r="AH125" s="337"/>
      <c r="AI125" s="337"/>
      <c r="AJ125" s="337"/>
      <c r="AK125" s="337"/>
      <c r="AL125" s="337"/>
      <c r="AM125" s="337"/>
      <c r="AN125" s="337"/>
      <c r="AO125" s="337"/>
      <c r="AP125" s="337"/>
      <c r="AQ125" s="337"/>
      <c r="AR125" s="337"/>
      <c r="AS125" s="337"/>
      <c r="AT125" s="337"/>
      <c r="AU125" s="337"/>
      <c r="AV125" s="337"/>
      <c r="AW125" s="337"/>
      <c r="AX125" s="337"/>
      <c r="AY125" s="337"/>
      <c r="AZ125" s="337"/>
      <c r="BA125" s="337"/>
      <c r="BB125" s="337"/>
      <c r="BC125" s="337"/>
      <c r="BD125" s="337"/>
      <c r="BE125" s="337"/>
      <c r="BF125" s="337"/>
      <c r="BG125" s="337"/>
      <c r="BH125" s="337"/>
      <c r="BI125" s="337"/>
      <c r="BJ125" s="337"/>
      <c r="BK125" s="337"/>
      <c r="BL125" s="337"/>
      <c r="BM125" s="337"/>
      <c r="BN125" s="337"/>
      <c r="BO125" s="337"/>
      <c r="BP125" s="337"/>
      <c r="BQ125" s="337"/>
      <c r="BR125" s="337"/>
      <c r="BS125" s="337"/>
      <c r="BT125" s="337"/>
      <c r="BU125" s="337"/>
      <c r="BV125" s="337"/>
      <c r="BW125" s="337"/>
      <c r="BX125" s="337"/>
      <c r="BY125" s="337"/>
      <c r="BZ125" s="337"/>
      <c r="CA125" s="337"/>
      <c r="CB125" s="337"/>
      <c r="CC125" s="337"/>
      <c r="CD125" s="337"/>
      <c r="CE125" s="337"/>
      <c r="CF125" s="337"/>
      <c r="CG125" s="337"/>
      <c r="CH125" s="337"/>
      <c r="CI125" s="337"/>
      <c r="CJ125" s="337"/>
      <c r="CK125" s="337"/>
      <c r="CL125" s="337"/>
      <c r="CM125" s="337"/>
      <c r="CN125" s="337"/>
      <c r="CO125" s="337"/>
      <c r="CP125" s="337"/>
      <c r="CQ125" s="337"/>
      <c r="CR125" s="337"/>
      <c r="CS125" s="337"/>
      <c r="CT125" s="337"/>
      <c r="CU125" s="337"/>
      <c r="CV125" s="337"/>
      <c r="CW125" s="337"/>
      <c r="CX125" s="337"/>
      <c r="CY125" s="337"/>
      <c r="CZ125" s="337"/>
      <c r="DA125" s="337"/>
      <c r="DB125" s="337"/>
      <c r="DC125" s="337"/>
      <c r="DD125" s="337"/>
      <c r="DE125" s="337"/>
      <c r="DF125" s="337"/>
      <c r="DG125" s="337"/>
      <c r="DH125" s="337"/>
      <c r="DI125" s="337"/>
      <c r="DJ125" s="337"/>
      <c r="DK125" s="337"/>
      <c r="DL125" s="337"/>
      <c r="DM125" s="337"/>
      <c r="DN125" s="337"/>
      <c r="DO125" s="337"/>
      <c r="DP125" s="337"/>
      <c r="DQ125" s="337"/>
      <c r="DR125" s="337"/>
      <c r="DS125" s="337"/>
      <c r="DT125" s="337"/>
      <c r="DU125" s="337"/>
      <c r="DV125" s="337"/>
      <c r="DW125" s="337"/>
      <c r="DX125" s="337"/>
      <c r="DY125" s="337"/>
      <c r="DZ125" s="337"/>
      <c r="EA125" s="337"/>
      <c r="EB125" s="337"/>
      <c r="EC125" s="337"/>
      <c r="ED125" s="337"/>
      <c r="EE125" s="337"/>
      <c r="EF125" s="337"/>
      <c r="EG125" s="337"/>
      <c r="EH125" s="337"/>
      <c r="EI125" s="337"/>
      <c r="EJ125" s="337"/>
      <c r="EK125" s="337"/>
      <c r="EL125" s="337"/>
      <c r="EM125" s="337"/>
      <c r="EN125" s="337"/>
      <c r="EO125" s="337"/>
      <c r="EP125" s="337"/>
      <c r="EQ125" s="337"/>
      <c r="ER125" s="337"/>
      <c r="ES125" s="337"/>
      <c r="ET125" s="337"/>
      <c r="EU125" s="337"/>
      <c r="EV125" s="337"/>
      <c r="EW125" s="337"/>
      <c r="EX125" s="337"/>
      <c r="EY125" s="337"/>
      <c r="EZ125" s="337"/>
      <c r="FA125" s="337"/>
      <c r="FB125" s="337"/>
      <c r="FC125" s="337"/>
      <c r="FD125" s="337"/>
      <c r="FE125" s="337"/>
      <c r="FF125" s="337"/>
      <c r="FG125" s="337"/>
      <c r="FH125" s="337"/>
      <c r="FI125" s="337"/>
      <c r="FJ125" s="337"/>
      <c r="FK125" s="337"/>
      <c r="FL125" s="337"/>
      <c r="FM125" s="337"/>
      <c r="FN125" s="337"/>
      <c r="FO125" s="337"/>
      <c r="FP125" s="337"/>
      <c r="FQ125" s="337"/>
      <c r="FR125" s="337"/>
      <c r="FS125" s="337"/>
      <c r="FT125" s="337"/>
      <c r="FU125" s="337"/>
      <c r="FV125" s="337"/>
      <c r="FW125" s="337"/>
      <c r="FX125" s="337"/>
      <c r="FY125" s="337"/>
      <c r="FZ125" s="337"/>
      <c r="GA125" s="337"/>
      <c r="GB125" s="337"/>
      <c r="GC125" s="337"/>
      <c r="GD125" s="337"/>
      <c r="GE125" s="337"/>
      <c r="GF125" s="337"/>
      <c r="GG125" s="337"/>
      <c r="GH125" s="337"/>
      <c r="GI125" s="337"/>
      <c r="GJ125" s="337"/>
      <c r="GK125" s="337"/>
      <c r="GL125" s="337"/>
      <c r="GM125" s="337"/>
      <c r="GN125" s="337"/>
      <c r="GO125" s="337"/>
      <c r="GP125" s="337"/>
      <c r="GQ125" s="337"/>
      <c r="GR125" s="337"/>
      <c r="GS125" s="337"/>
      <c r="GT125" s="337"/>
      <c r="GU125" s="337"/>
      <c r="GV125" s="337"/>
      <c r="GW125" s="337"/>
      <c r="GX125" s="337"/>
      <c r="GY125" s="337"/>
      <c r="GZ125" s="337"/>
      <c r="HA125" s="337"/>
      <c r="HB125" s="337"/>
      <c r="HC125" s="337"/>
      <c r="HD125" s="337"/>
      <c r="HE125" s="337"/>
      <c r="HF125" s="337"/>
      <c r="HG125" s="337"/>
      <c r="HH125" s="337"/>
      <c r="HI125" s="337"/>
      <c r="HJ125" s="337"/>
      <c r="HK125" s="337"/>
      <c r="HL125" s="337"/>
      <c r="HM125" s="337"/>
      <c r="HN125" s="337"/>
      <c r="HO125" s="337"/>
      <c r="HP125" s="337"/>
      <c r="HQ125" s="337"/>
      <c r="HR125" s="337"/>
      <c r="HS125" s="337"/>
      <c r="HT125" s="337"/>
      <c r="HU125" s="337"/>
      <c r="HV125" s="337"/>
      <c r="HW125" s="337"/>
      <c r="HX125" s="337"/>
      <c r="HY125" s="337"/>
      <c r="HZ125" s="337"/>
      <c r="IA125" s="337"/>
      <c r="IB125" s="337"/>
      <c r="IC125" s="337"/>
      <c r="ID125" s="337"/>
      <c r="IE125" s="337"/>
      <c r="IF125" s="337"/>
      <c r="IG125" s="337"/>
    </row>
    <row r="126" spans="1:241" s="58" customFormat="1" ht="15" customHeight="1" x14ac:dyDescent="0.25">
      <c r="A126" s="103"/>
      <c r="B126" s="145"/>
      <c r="C126" s="323"/>
      <c r="D126" s="324"/>
      <c r="E126" s="218"/>
      <c r="F126" s="325"/>
      <c r="G126" s="326"/>
      <c r="H126" s="327"/>
      <c r="I126" s="328"/>
      <c r="J126" s="48"/>
      <c r="K126" s="48"/>
      <c r="L126" s="48"/>
      <c r="M126" s="136"/>
      <c r="N126" s="6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57"/>
      <c r="CO126" s="57"/>
      <c r="CP126" s="57"/>
      <c r="CQ126" s="57"/>
      <c r="CR126" s="57"/>
      <c r="CS126" s="57"/>
      <c r="CT126" s="57"/>
      <c r="CU126" s="57"/>
      <c r="CV126" s="57"/>
      <c r="CW126" s="57"/>
      <c r="CX126" s="57"/>
      <c r="CY126" s="57"/>
      <c r="CZ126" s="57"/>
      <c r="DA126" s="57"/>
      <c r="DB126" s="57"/>
      <c r="DC126" s="57"/>
      <c r="DD126" s="57"/>
      <c r="DE126" s="57"/>
      <c r="DF126" s="57"/>
      <c r="DG126" s="57"/>
      <c r="DH126" s="57"/>
      <c r="DI126" s="57"/>
      <c r="DJ126" s="57"/>
      <c r="DK126" s="57"/>
      <c r="DL126" s="57"/>
      <c r="DM126" s="57"/>
      <c r="DN126" s="57"/>
      <c r="DO126" s="57"/>
      <c r="DP126" s="57"/>
      <c r="DQ126" s="57"/>
      <c r="DR126" s="57"/>
      <c r="DS126" s="57"/>
      <c r="DT126" s="57"/>
      <c r="DU126" s="57"/>
      <c r="DV126" s="57"/>
      <c r="DW126" s="57"/>
      <c r="DX126" s="57"/>
      <c r="DY126" s="57"/>
      <c r="DZ126" s="57"/>
      <c r="EA126" s="57"/>
      <c r="EB126" s="57"/>
      <c r="EC126" s="57"/>
      <c r="ED126" s="57"/>
      <c r="EE126" s="57"/>
      <c r="EF126" s="57"/>
      <c r="EG126" s="57"/>
      <c r="EH126" s="57"/>
      <c r="EI126" s="57"/>
      <c r="EJ126" s="57"/>
      <c r="EK126" s="57"/>
      <c r="EL126" s="57"/>
      <c r="EM126" s="57"/>
      <c r="EN126" s="57"/>
      <c r="EO126" s="57"/>
      <c r="EP126" s="57"/>
      <c r="EQ126" s="57"/>
      <c r="ER126" s="57"/>
      <c r="ES126" s="57"/>
      <c r="ET126" s="57"/>
      <c r="EU126" s="57"/>
      <c r="EV126" s="57"/>
      <c r="EW126" s="57"/>
      <c r="EX126" s="57"/>
      <c r="EY126" s="57"/>
      <c r="EZ126" s="57"/>
      <c r="FA126" s="57"/>
      <c r="FB126" s="57"/>
      <c r="FC126" s="57"/>
      <c r="FD126" s="57"/>
      <c r="FE126" s="57"/>
      <c r="FF126" s="57"/>
      <c r="FG126" s="57"/>
      <c r="FH126" s="57"/>
      <c r="FI126" s="57"/>
      <c r="FJ126" s="57"/>
      <c r="FK126" s="57"/>
      <c r="FL126" s="57"/>
      <c r="FM126" s="57"/>
      <c r="FN126" s="57"/>
      <c r="FO126" s="57"/>
      <c r="FP126" s="57"/>
      <c r="FQ126" s="57"/>
      <c r="FR126" s="57"/>
      <c r="FS126" s="57"/>
      <c r="FT126" s="57"/>
      <c r="FU126" s="57"/>
      <c r="FV126" s="57"/>
      <c r="FW126" s="57"/>
      <c r="FX126" s="57"/>
      <c r="FY126" s="57"/>
      <c r="FZ126" s="57"/>
      <c r="GA126" s="57"/>
      <c r="GB126" s="57"/>
      <c r="GC126" s="57"/>
      <c r="GD126" s="57"/>
      <c r="GE126" s="57"/>
      <c r="GF126" s="57"/>
      <c r="GG126" s="57"/>
      <c r="GH126" s="57"/>
      <c r="GI126" s="57"/>
      <c r="GJ126" s="57"/>
      <c r="GK126" s="57"/>
      <c r="GL126" s="57"/>
      <c r="GM126" s="57"/>
      <c r="GN126" s="57"/>
      <c r="GO126" s="57"/>
      <c r="GP126" s="57"/>
      <c r="GQ126" s="57"/>
      <c r="GR126" s="57"/>
      <c r="GS126" s="57"/>
      <c r="GT126" s="57"/>
      <c r="GU126" s="57"/>
      <c r="GV126" s="57"/>
      <c r="GW126" s="57"/>
      <c r="GX126" s="57"/>
      <c r="GY126" s="57"/>
      <c r="GZ126" s="57"/>
      <c r="HA126" s="57"/>
      <c r="HB126" s="57"/>
      <c r="HC126" s="57"/>
      <c r="HD126" s="57"/>
      <c r="HE126" s="57"/>
      <c r="HF126" s="57"/>
      <c r="HG126" s="57"/>
      <c r="HH126" s="57"/>
      <c r="HI126" s="57"/>
      <c r="HJ126" s="57"/>
      <c r="HK126" s="57"/>
      <c r="HL126" s="57"/>
      <c r="HM126" s="57"/>
      <c r="HN126" s="57"/>
      <c r="HO126" s="57"/>
      <c r="HP126" s="57"/>
      <c r="HQ126" s="57"/>
      <c r="HR126" s="57"/>
      <c r="HS126" s="57"/>
      <c r="HT126" s="57"/>
      <c r="HU126" s="57"/>
      <c r="HV126" s="57"/>
      <c r="HW126" s="57"/>
      <c r="HX126" s="57"/>
      <c r="HY126" s="57"/>
      <c r="HZ126" s="57"/>
      <c r="IA126" s="57"/>
      <c r="IB126" s="57"/>
      <c r="IC126" s="57"/>
      <c r="ID126" s="57"/>
      <c r="IE126" s="57"/>
      <c r="IF126" s="57"/>
      <c r="IG126" s="57"/>
    </row>
    <row r="127" spans="1:241" x14ac:dyDescent="0.25">
      <c r="A127" s="49" t="s">
        <v>39</v>
      </c>
      <c r="B127" s="94"/>
      <c r="C127" s="126"/>
      <c r="D127" s="244"/>
      <c r="E127" s="136"/>
      <c r="F127" s="8"/>
      <c r="G127" s="46"/>
      <c r="H127" s="13"/>
      <c r="I127" s="166"/>
      <c r="J127" s="12"/>
      <c r="K127" s="12">
        <f>SUM(K115:K125)</f>
        <v>2612.8141830146042</v>
      </c>
      <c r="L127" s="12"/>
      <c r="M127" s="134"/>
      <c r="N127" s="77"/>
    </row>
    <row r="128" spans="1:241" x14ac:dyDescent="0.25">
      <c r="A128" s="49"/>
      <c r="B128" s="131"/>
      <c r="C128" s="123"/>
      <c r="D128" s="242"/>
      <c r="E128" s="141"/>
      <c r="F128" s="64"/>
      <c r="G128" s="184"/>
      <c r="H128" s="68"/>
      <c r="I128" s="170"/>
      <c r="J128" s="59" t="s">
        <v>89</v>
      </c>
      <c r="K128" s="92"/>
      <c r="L128" s="230">
        <f>SUM(L115:L125)</f>
        <v>11052203.994151779</v>
      </c>
      <c r="M128" s="97"/>
      <c r="N128" s="105"/>
    </row>
    <row r="129" spans="1:14" x14ac:dyDescent="0.25">
      <c r="A129" s="43" t="s">
        <v>39</v>
      </c>
    </row>
    <row r="130" spans="1:14" ht="15" customHeight="1" x14ac:dyDescent="0.25">
      <c r="A130" s="10"/>
      <c r="B130" s="525" t="s">
        <v>118</v>
      </c>
      <c r="C130" s="526"/>
      <c r="D130" s="526"/>
      <c r="E130" s="526"/>
      <c r="F130" s="527"/>
      <c r="G130" s="53"/>
      <c r="H130" s="89"/>
      <c r="I130" s="172"/>
      <c r="J130" s="53"/>
      <c r="K130" s="53"/>
      <c r="L130" s="53"/>
      <c r="M130" s="219"/>
      <c r="N130" s="81"/>
    </row>
    <row r="131" spans="1:14" s="60" customFormat="1" ht="15" customHeight="1" x14ac:dyDescent="0.25">
      <c r="A131" s="104"/>
      <c r="B131" s="237" t="s">
        <v>16</v>
      </c>
      <c r="C131" s="339"/>
      <c r="D131" s="340" t="s">
        <v>119</v>
      </c>
      <c r="E131" s="341" t="s">
        <v>50</v>
      </c>
      <c r="F131" s="330" t="s">
        <v>120</v>
      </c>
      <c r="G131" s="346"/>
      <c r="H131" s="347"/>
      <c r="I131" s="308">
        <v>413.79545360500998</v>
      </c>
      <c r="J131" s="346"/>
      <c r="K131" s="203">
        <f>43%*I131</f>
        <v>177.9320450501543</v>
      </c>
      <c r="L131" s="203">
        <f>K131*4230</f>
        <v>752652.55056215264</v>
      </c>
      <c r="M131" s="217" t="s">
        <v>121</v>
      </c>
      <c r="N131" s="148" t="s">
        <v>117</v>
      </c>
    </row>
    <row r="132" spans="1:14" s="60" customFormat="1" ht="15" customHeight="1" x14ac:dyDescent="0.25">
      <c r="A132" s="104"/>
      <c r="B132" s="237" t="s">
        <v>16</v>
      </c>
      <c r="C132" s="339"/>
      <c r="D132" s="340" t="s">
        <v>560</v>
      </c>
      <c r="E132" s="341" t="s">
        <v>18</v>
      </c>
      <c r="F132" s="330" t="s">
        <v>564</v>
      </c>
      <c r="G132" s="346"/>
      <c r="H132" s="347"/>
      <c r="I132" s="308">
        <v>75.434911192193397</v>
      </c>
      <c r="J132" s="346"/>
      <c r="K132" s="203">
        <f t="shared" ref="K132:K149" si="10">43%*I132</f>
        <v>32.437011812643163</v>
      </c>
      <c r="L132" s="203">
        <f t="shared" ref="L132:L149" si="11">K132*4230</f>
        <v>137208.55996748057</v>
      </c>
      <c r="M132" s="217" t="s">
        <v>572</v>
      </c>
      <c r="N132" s="148" t="s">
        <v>117</v>
      </c>
    </row>
    <row r="133" spans="1:14" s="60" customFormat="1" ht="15" customHeight="1" x14ac:dyDescent="0.25">
      <c r="A133" s="104"/>
      <c r="B133" s="237" t="s">
        <v>16</v>
      </c>
      <c r="C133" s="339"/>
      <c r="D133" s="340" t="s">
        <v>124</v>
      </c>
      <c r="E133" s="341" t="s">
        <v>125</v>
      </c>
      <c r="F133" s="330" t="s">
        <v>126</v>
      </c>
      <c r="G133" s="346"/>
      <c r="H133" s="347"/>
      <c r="I133" s="308">
        <v>2128.19738968303</v>
      </c>
      <c r="J133" s="346"/>
      <c r="K133" s="203">
        <f t="shared" si="10"/>
        <v>915.12487756370285</v>
      </c>
      <c r="L133" s="203">
        <f t="shared" si="11"/>
        <v>3870978.232094463</v>
      </c>
      <c r="M133" s="217" t="s">
        <v>573</v>
      </c>
      <c r="N133" s="148" t="s">
        <v>117</v>
      </c>
    </row>
    <row r="134" spans="1:14" s="60" customFormat="1" ht="15" customHeight="1" x14ac:dyDescent="0.25">
      <c r="A134" s="104"/>
      <c r="B134" s="237" t="s">
        <v>16</v>
      </c>
      <c r="C134" s="339"/>
      <c r="D134" s="340" t="s">
        <v>128</v>
      </c>
      <c r="E134" s="341" t="s">
        <v>129</v>
      </c>
      <c r="F134" s="330" t="s">
        <v>130</v>
      </c>
      <c r="G134" s="346"/>
      <c r="H134" s="347"/>
      <c r="I134" s="308">
        <v>329.34742075823499</v>
      </c>
      <c r="J134" s="346"/>
      <c r="K134" s="203">
        <f t="shared" si="10"/>
        <v>141.61939092604104</v>
      </c>
      <c r="L134" s="203">
        <f t="shared" si="11"/>
        <v>599050.02361715352</v>
      </c>
      <c r="M134" s="217" t="s">
        <v>574</v>
      </c>
      <c r="N134" s="148" t="s">
        <v>117</v>
      </c>
    </row>
    <row r="135" spans="1:14" s="60" customFormat="1" ht="15" customHeight="1" x14ac:dyDescent="0.25">
      <c r="A135" s="104"/>
      <c r="B135" s="237" t="s">
        <v>16</v>
      </c>
      <c r="C135" s="339">
        <v>42522</v>
      </c>
      <c r="D135" s="340" t="s">
        <v>561</v>
      </c>
      <c r="E135" s="341" t="s">
        <v>18</v>
      </c>
      <c r="F135" s="330" t="s">
        <v>565</v>
      </c>
      <c r="G135" s="346"/>
      <c r="H135" s="347"/>
      <c r="I135" s="308">
        <v>34</v>
      </c>
      <c r="J135" s="346"/>
      <c r="K135" s="203">
        <f t="shared" si="10"/>
        <v>14.62</v>
      </c>
      <c r="L135" s="203">
        <f t="shared" si="11"/>
        <v>61842.6</v>
      </c>
      <c r="M135" s="217" t="s">
        <v>575</v>
      </c>
      <c r="N135" s="148" t="s">
        <v>117</v>
      </c>
    </row>
    <row r="136" spans="1:14" s="60" customFormat="1" ht="15" customHeight="1" x14ac:dyDescent="0.25">
      <c r="A136" s="104"/>
      <c r="B136" s="237" t="s">
        <v>16</v>
      </c>
      <c r="C136" s="339"/>
      <c r="D136" s="340" t="s">
        <v>562</v>
      </c>
      <c r="E136" s="341" t="s">
        <v>18</v>
      </c>
      <c r="F136" s="330" t="s">
        <v>566</v>
      </c>
      <c r="G136" s="346"/>
      <c r="H136" s="347"/>
      <c r="I136" s="308">
        <v>172</v>
      </c>
      <c r="J136" s="346"/>
      <c r="K136" s="203">
        <f t="shared" si="10"/>
        <v>73.959999999999994</v>
      </c>
      <c r="L136" s="203">
        <f t="shared" si="11"/>
        <v>312850.8</v>
      </c>
      <c r="M136" s="217" t="s">
        <v>138</v>
      </c>
      <c r="N136" s="148" t="s">
        <v>117</v>
      </c>
    </row>
    <row r="137" spans="1:14" x14ac:dyDescent="0.25">
      <c r="B137" s="237" t="s">
        <v>16</v>
      </c>
      <c r="C137" s="339">
        <v>42682</v>
      </c>
      <c r="D137" s="340" t="s">
        <v>131</v>
      </c>
      <c r="E137" s="341" t="s">
        <v>27</v>
      </c>
      <c r="F137" s="330" t="s">
        <v>132</v>
      </c>
      <c r="G137" s="331"/>
      <c r="H137" s="273"/>
      <c r="I137" s="308">
        <v>1771.8883999060199</v>
      </c>
      <c r="J137" s="333"/>
      <c r="K137" s="203">
        <f t="shared" si="10"/>
        <v>761.91201195958854</v>
      </c>
      <c r="L137" s="203">
        <f t="shared" si="11"/>
        <v>3222887.8105890597</v>
      </c>
      <c r="M137" s="217" t="s">
        <v>576</v>
      </c>
      <c r="N137" s="148" t="s">
        <v>117</v>
      </c>
    </row>
    <row r="138" spans="1:14" x14ac:dyDescent="0.25">
      <c r="B138" s="237" t="s">
        <v>16</v>
      </c>
      <c r="C138" s="339"/>
      <c r="D138" s="340" t="s">
        <v>534</v>
      </c>
      <c r="E138" s="341" t="s">
        <v>18</v>
      </c>
      <c r="F138" s="330" t="s">
        <v>567</v>
      </c>
      <c r="G138" s="331"/>
      <c r="H138" s="273"/>
      <c r="I138" s="308">
        <v>196.04465353717401</v>
      </c>
      <c r="J138" s="333"/>
      <c r="K138" s="203">
        <f t="shared" si="10"/>
        <v>84.299201020984825</v>
      </c>
      <c r="L138" s="203">
        <f t="shared" si="11"/>
        <v>356585.62031876581</v>
      </c>
      <c r="M138" s="217" t="s">
        <v>577</v>
      </c>
      <c r="N138" s="148" t="s">
        <v>117</v>
      </c>
    </row>
    <row r="139" spans="1:14" x14ac:dyDescent="0.25">
      <c r="B139" s="237" t="s">
        <v>16</v>
      </c>
      <c r="C139" s="339"/>
      <c r="D139" s="340" t="s">
        <v>534</v>
      </c>
      <c r="E139" s="341" t="s">
        <v>18</v>
      </c>
      <c r="F139" s="330" t="s">
        <v>568</v>
      </c>
      <c r="G139" s="331"/>
      <c r="H139" s="273"/>
      <c r="I139" s="308">
        <v>196.04465353717401</v>
      </c>
      <c r="J139" s="333"/>
      <c r="K139" s="203">
        <f t="shared" si="10"/>
        <v>84.299201020984825</v>
      </c>
      <c r="L139" s="203">
        <f t="shared" si="11"/>
        <v>356585.62031876581</v>
      </c>
      <c r="M139" s="217" t="s">
        <v>578</v>
      </c>
      <c r="N139" s="148" t="s">
        <v>117</v>
      </c>
    </row>
    <row r="140" spans="1:14" x14ac:dyDescent="0.25">
      <c r="B140" s="237" t="s">
        <v>16</v>
      </c>
      <c r="C140" s="339"/>
      <c r="D140" s="340" t="s">
        <v>534</v>
      </c>
      <c r="E140" s="341" t="s">
        <v>18</v>
      </c>
      <c r="F140" s="330" t="s">
        <v>569</v>
      </c>
      <c r="G140" s="331"/>
      <c r="H140" s="273"/>
      <c r="I140" s="308">
        <v>196.04465353717401</v>
      </c>
      <c r="J140" s="333"/>
      <c r="K140" s="203">
        <f t="shared" si="10"/>
        <v>84.299201020984825</v>
      </c>
      <c r="L140" s="203">
        <f t="shared" si="11"/>
        <v>356585.62031876581</v>
      </c>
      <c r="M140" s="217" t="s">
        <v>579</v>
      </c>
      <c r="N140" s="148" t="s">
        <v>117</v>
      </c>
    </row>
    <row r="141" spans="1:14" x14ac:dyDescent="0.25">
      <c r="B141" s="237" t="s">
        <v>16</v>
      </c>
      <c r="C141" s="339"/>
      <c r="D141" s="340" t="s">
        <v>133</v>
      </c>
      <c r="E141" s="341" t="s">
        <v>31</v>
      </c>
      <c r="F141" s="330" t="s">
        <v>134</v>
      </c>
      <c r="G141" s="331"/>
      <c r="H141" s="273"/>
      <c r="I141" s="308">
        <v>813.86224575628103</v>
      </c>
      <c r="J141" s="333"/>
      <c r="K141" s="203">
        <f t="shared" si="10"/>
        <v>349.96076567520083</v>
      </c>
      <c r="L141" s="203">
        <f t="shared" si="11"/>
        <v>1480334.0388060994</v>
      </c>
      <c r="M141" s="217" t="s">
        <v>580</v>
      </c>
      <c r="N141" s="148" t="s">
        <v>117</v>
      </c>
    </row>
    <row r="142" spans="1:14" x14ac:dyDescent="0.25">
      <c r="B142" s="237" t="s">
        <v>16</v>
      </c>
      <c r="C142" s="339"/>
      <c r="D142" s="340" t="s">
        <v>36</v>
      </c>
      <c r="E142" s="341" t="s">
        <v>31</v>
      </c>
      <c r="F142" s="330" t="s">
        <v>96</v>
      </c>
      <c r="G142" s="331"/>
      <c r="H142" s="273"/>
      <c r="I142" s="308">
        <v>677.08310396913805</v>
      </c>
      <c r="J142" s="333"/>
      <c r="K142" s="203">
        <f t="shared" si="10"/>
        <v>291.14573470672934</v>
      </c>
      <c r="L142" s="203">
        <f t="shared" si="11"/>
        <v>1231546.457809465</v>
      </c>
      <c r="M142" s="217" t="s">
        <v>581</v>
      </c>
      <c r="N142" s="148" t="s">
        <v>117</v>
      </c>
    </row>
    <row r="143" spans="1:14" x14ac:dyDescent="0.25">
      <c r="B143" s="237" t="s">
        <v>16</v>
      </c>
      <c r="C143" s="339"/>
      <c r="D143" s="340" t="s">
        <v>36</v>
      </c>
      <c r="E143" s="341" t="s">
        <v>31</v>
      </c>
      <c r="F143" s="330" t="s">
        <v>37</v>
      </c>
      <c r="G143" s="331"/>
      <c r="H143" s="273"/>
      <c r="I143" s="308">
        <v>677.08310396913805</v>
      </c>
      <c r="J143" s="333"/>
      <c r="K143" s="203">
        <f t="shared" si="10"/>
        <v>291.14573470672934</v>
      </c>
      <c r="L143" s="203">
        <f t="shared" si="11"/>
        <v>1231546.457809465</v>
      </c>
      <c r="M143" s="217" t="s">
        <v>38</v>
      </c>
      <c r="N143" s="148" t="s">
        <v>117</v>
      </c>
    </row>
    <row r="144" spans="1:14" x14ac:dyDescent="0.25">
      <c r="B144" s="237" t="s">
        <v>16</v>
      </c>
      <c r="C144" s="339"/>
      <c r="D144" s="340" t="s">
        <v>36</v>
      </c>
      <c r="E144" s="341" t="s">
        <v>31</v>
      </c>
      <c r="F144" s="330" t="s">
        <v>135</v>
      </c>
      <c r="G144" s="331"/>
      <c r="H144" s="273"/>
      <c r="I144" s="308">
        <v>677.08310396913805</v>
      </c>
      <c r="J144" s="333"/>
      <c r="K144" s="203">
        <f t="shared" si="10"/>
        <v>291.14573470672934</v>
      </c>
      <c r="L144" s="203">
        <f t="shared" si="11"/>
        <v>1231546.457809465</v>
      </c>
      <c r="M144" s="217" t="s">
        <v>582</v>
      </c>
      <c r="N144" s="148" t="s">
        <v>117</v>
      </c>
    </row>
    <row r="145" spans="1:241" x14ac:dyDescent="0.25">
      <c r="B145" s="237" t="s">
        <v>16</v>
      </c>
      <c r="C145" s="339">
        <v>43476</v>
      </c>
      <c r="D145" s="340" t="s">
        <v>46</v>
      </c>
      <c r="E145" s="341" t="s">
        <v>31</v>
      </c>
      <c r="F145" s="330" t="s">
        <v>47</v>
      </c>
      <c r="G145" s="331"/>
      <c r="H145" s="273"/>
      <c r="I145" s="308">
        <v>607.23105022396101</v>
      </c>
      <c r="J145" s="333"/>
      <c r="K145" s="203">
        <f t="shared" si="10"/>
        <v>261.10935159630321</v>
      </c>
      <c r="L145" s="203">
        <f t="shared" si="11"/>
        <v>1104492.5572523626</v>
      </c>
      <c r="M145" s="217" t="s">
        <v>48</v>
      </c>
      <c r="N145" s="148" t="s">
        <v>117</v>
      </c>
    </row>
    <row r="146" spans="1:241" x14ac:dyDescent="0.25">
      <c r="B146" s="237" t="s">
        <v>16</v>
      </c>
      <c r="C146" s="339">
        <v>43605</v>
      </c>
      <c r="D146" s="340" t="s">
        <v>59</v>
      </c>
      <c r="E146" s="341" t="s">
        <v>18</v>
      </c>
      <c r="F146" s="330" t="s">
        <v>60</v>
      </c>
      <c r="G146" s="331"/>
      <c r="H146" s="273"/>
      <c r="I146" s="308">
        <v>239.47778085514801</v>
      </c>
      <c r="J146" s="333"/>
      <c r="K146" s="203">
        <f t="shared" si="10"/>
        <v>102.97544576771364</v>
      </c>
      <c r="L146" s="203">
        <f t="shared" si="11"/>
        <v>435586.13559742871</v>
      </c>
      <c r="M146" s="217" t="s">
        <v>61</v>
      </c>
      <c r="N146" s="148" t="s">
        <v>117</v>
      </c>
    </row>
    <row r="147" spans="1:241" s="58" customFormat="1" ht="15" customHeight="1" x14ac:dyDescent="0.25">
      <c r="A147" s="322"/>
      <c r="B147" s="237" t="s">
        <v>16</v>
      </c>
      <c r="C147" s="339">
        <v>43645</v>
      </c>
      <c r="D147" s="340" t="s">
        <v>70</v>
      </c>
      <c r="E147" s="341" t="s">
        <v>31</v>
      </c>
      <c r="F147" s="330" t="s">
        <v>139</v>
      </c>
      <c r="G147" s="335"/>
      <c r="H147" s="336"/>
      <c r="I147" s="308">
        <v>727.05601907032201</v>
      </c>
      <c r="J147" s="269"/>
      <c r="K147" s="203">
        <f t="shared" si="10"/>
        <v>312.63408820023847</v>
      </c>
      <c r="L147" s="203">
        <f t="shared" si="11"/>
        <v>1322442.1930870088</v>
      </c>
      <c r="M147" s="217" t="s">
        <v>583</v>
      </c>
      <c r="N147" s="148" t="s">
        <v>117</v>
      </c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  <c r="BI147" s="57"/>
      <c r="BJ147" s="57"/>
      <c r="BK147" s="57"/>
      <c r="BL147" s="57"/>
      <c r="BM147" s="57"/>
      <c r="BN147" s="57"/>
      <c r="BO147" s="57"/>
      <c r="BP147" s="57"/>
      <c r="BQ147" s="57"/>
      <c r="BR147" s="57"/>
      <c r="BS147" s="57"/>
      <c r="BT147" s="57"/>
      <c r="BU147" s="57"/>
      <c r="BV147" s="57"/>
      <c r="BW147" s="57"/>
      <c r="BX147" s="57"/>
      <c r="BY147" s="57"/>
      <c r="BZ147" s="57"/>
      <c r="CA147" s="57"/>
      <c r="CB147" s="57"/>
      <c r="CC147" s="57"/>
      <c r="CD147" s="57"/>
      <c r="CE147" s="57"/>
      <c r="CF147" s="57"/>
      <c r="CG147" s="57"/>
      <c r="CH147" s="57"/>
      <c r="CI147" s="57"/>
      <c r="CJ147" s="57"/>
      <c r="CK147" s="57"/>
      <c r="CL147" s="57"/>
      <c r="CM147" s="57"/>
      <c r="CN147" s="57"/>
      <c r="CO147" s="57"/>
      <c r="CP147" s="57"/>
      <c r="CQ147" s="57"/>
      <c r="CR147" s="57"/>
      <c r="CS147" s="57"/>
      <c r="CT147" s="57"/>
      <c r="CU147" s="57"/>
      <c r="CV147" s="57"/>
      <c r="CW147" s="57"/>
      <c r="CX147" s="57"/>
      <c r="CY147" s="57"/>
      <c r="CZ147" s="57"/>
      <c r="DA147" s="57"/>
      <c r="DB147" s="57"/>
      <c r="DC147" s="57"/>
      <c r="DD147" s="57"/>
      <c r="DE147" s="57"/>
      <c r="DF147" s="57"/>
      <c r="DG147" s="57"/>
      <c r="DH147" s="57"/>
      <c r="DI147" s="57"/>
      <c r="DJ147" s="57"/>
      <c r="DK147" s="57"/>
      <c r="DL147" s="57"/>
      <c r="DM147" s="57"/>
      <c r="DN147" s="57"/>
      <c r="DO147" s="57"/>
      <c r="DP147" s="57"/>
      <c r="DQ147" s="57"/>
      <c r="DR147" s="57"/>
      <c r="DS147" s="57"/>
      <c r="DT147" s="57"/>
      <c r="DU147" s="57"/>
      <c r="DV147" s="57"/>
      <c r="DW147" s="57"/>
      <c r="DX147" s="57"/>
      <c r="DY147" s="57"/>
      <c r="DZ147" s="57"/>
      <c r="EA147" s="57"/>
      <c r="EB147" s="57"/>
      <c r="EC147" s="57"/>
      <c r="ED147" s="57"/>
      <c r="EE147" s="57"/>
      <c r="EF147" s="57"/>
      <c r="EG147" s="57"/>
      <c r="EH147" s="57"/>
      <c r="EI147" s="57"/>
      <c r="EJ147" s="57"/>
      <c r="EK147" s="57"/>
      <c r="EL147" s="57"/>
      <c r="EM147" s="57"/>
      <c r="EN147" s="57"/>
      <c r="EO147" s="57"/>
      <c r="EP147" s="57"/>
      <c r="EQ147" s="57"/>
      <c r="ER147" s="57"/>
      <c r="ES147" s="57"/>
      <c r="ET147" s="57"/>
      <c r="EU147" s="57"/>
      <c r="EV147" s="57"/>
      <c r="EW147" s="57"/>
      <c r="EX147" s="57"/>
      <c r="EY147" s="57"/>
      <c r="EZ147" s="57"/>
      <c r="FA147" s="57"/>
      <c r="FB147" s="57"/>
      <c r="FC147" s="57"/>
      <c r="FD147" s="57"/>
      <c r="FE147" s="57"/>
      <c r="FF147" s="57"/>
      <c r="FG147" s="57"/>
      <c r="FH147" s="57"/>
      <c r="FI147" s="57"/>
      <c r="FJ147" s="57"/>
      <c r="FK147" s="57"/>
      <c r="FL147" s="57"/>
      <c r="FM147" s="57"/>
      <c r="FN147" s="57"/>
      <c r="FO147" s="57"/>
      <c r="FP147" s="57"/>
      <c r="FQ147" s="57"/>
      <c r="FR147" s="57"/>
      <c r="FS147" s="57"/>
      <c r="FT147" s="57"/>
      <c r="FU147" s="57"/>
      <c r="FV147" s="57"/>
      <c r="FW147" s="57"/>
      <c r="FX147" s="57"/>
      <c r="FY147" s="57"/>
      <c r="FZ147" s="57"/>
      <c r="GA147" s="57"/>
      <c r="GB147" s="57"/>
      <c r="GC147" s="57"/>
      <c r="GD147" s="57"/>
      <c r="GE147" s="57"/>
      <c r="GF147" s="57"/>
      <c r="GG147" s="57"/>
      <c r="GH147" s="57"/>
      <c r="GI147" s="57"/>
      <c r="GJ147" s="57"/>
      <c r="GK147" s="57"/>
      <c r="GL147" s="57"/>
      <c r="GM147" s="57"/>
      <c r="GN147" s="57"/>
      <c r="GO147" s="57"/>
      <c r="GP147" s="57"/>
      <c r="GQ147" s="57"/>
      <c r="GR147" s="57"/>
      <c r="GS147" s="57"/>
      <c r="GT147" s="57"/>
      <c r="GU147" s="57"/>
      <c r="GV147" s="57"/>
      <c r="GW147" s="57"/>
      <c r="GX147" s="57"/>
      <c r="GY147" s="57"/>
      <c r="GZ147" s="57"/>
      <c r="HA147" s="57"/>
      <c r="HB147" s="57"/>
      <c r="HC147" s="57"/>
      <c r="HD147" s="57"/>
      <c r="HE147" s="57"/>
      <c r="HF147" s="57"/>
      <c r="HG147" s="57"/>
      <c r="HH147" s="57"/>
      <c r="HI147" s="57"/>
      <c r="HJ147" s="57"/>
      <c r="HK147" s="57"/>
      <c r="HL147" s="57"/>
      <c r="HM147" s="57"/>
      <c r="HN147" s="57"/>
      <c r="HO147" s="57"/>
      <c r="HP147" s="57"/>
      <c r="HQ147" s="57"/>
      <c r="HR147" s="57"/>
      <c r="HS147" s="57"/>
      <c r="HT147" s="57"/>
      <c r="HU147" s="57"/>
      <c r="HV147" s="57"/>
      <c r="HW147" s="57"/>
      <c r="HX147" s="57"/>
      <c r="HY147" s="57"/>
      <c r="HZ147" s="57"/>
      <c r="IA147" s="57"/>
      <c r="IB147" s="57"/>
      <c r="IC147" s="57"/>
      <c r="ID147" s="57"/>
      <c r="IE147" s="57"/>
      <c r="IF147" s="57"/>
      <c r="IG147" s="57"/>
    </row>
    <row r="148" spans="1:241" x14ac:dyDescent="0.25">
      <c r="B148" s="237" t="s">
        <v>16</v>
      </c>
      <c r="C148" s="339">
        <v>44228</v>
      </c>
      <c r="D148" s="340" t="s">
        <v>537</v>
      </c>
      <c r="E148" s="341" t="s">
        <v>31</v>
      </c>
      <c r="F148" s="330" t="s">
        <v>570</v>
      </c>
      <c r="G148" s="344"/>
      <c r="H148" s="273"/>
      <c r="I148" s="308">
        <v>796.25</v>
      </c>
      <c r="J148" s="345"/>
      <c r="K148" s="203">
        <f t="shared" si="10"/>
        <v>342.38749999999999</v>
      </c>
      <c r="L148" s="203">
        <f t="shared" si="11"/>
        <v>1448299.125</v>
      </c>
      <c r="M148" s="217" t="s">
        <v>584</v>
      </c>
      <c r="N148" s="148" t="s">
        <v>117</v>
      </c>
    </row>
    <row r="149" spans="1:241" x14ac:dyDescent="0.25">
      <c r="B149" s="237" t="s">
        <v>16</v>
      </c>
      <c r="C149" s="339">
        <v>44229</v>
      </c>
      <c r="D149" s="340" t="s">
        <v>563</v>
      </c>
      <c r="E149" s="341" t="s">
        <v>31</v>
      </c>
      <c r="F149" s="330" t="s">
        <v>571</v>
      </c>
      <c r="G149" s="344"/>
      <c r="H149" s="348"/>
      <c r="I149" s="257">
        <v>796.25</v>
      </c>
      <c r="J149" s="349"/>
      <c r="K149" s="203">
        <f t="shared" si="10"/>
        <v>342.38749999999999</v>
      </c>
      <c r="L149" s="203">
        <f t="shared" si="11"/>
        <v>1448299.125</v>
      </c>
      <c r="M149" s="217" t="s">
        <v>585</v>
      </c>
      <c r="N149" s="148" t="s">
        <v>117</v>
      </c>
    </row>
    <row r="150" spans="1:241" x14ac:dyDescent="0.25">
      <c r="C150" s="186"/>
      <c r="D150" s="104"/>
      <c r="E150" s="188"/>
      <c r="F150" s="187"/>
      <c r="K150" s="93">
        <f>SUM(K131:K149)</f>
        <v>4955.3947957347291</v>
      </c>
      <c r="L150" s="229">
        <f>SUM(L131:L149)</f>
        <v>20961319.985957902</v>
      </c>
    </row>
    <row r="151" spans="1:241" x14ac:dyDescent="0.25">
      <c r="C151" s="186"/>
      <c r="D151" s="104"/>
      <c r="E151" s="188"/>
      <c r="F151" s="187"/>
    </row>
    <row r="152" spans="1:241" ht="24.95" customHeight="1" x14ac:dyDescent="0.25">
      <c r="B152" s="90"/>
      <c r="C152" s="127"/>
      <c r="D152" s="54" t="s">
        <v>142</v>
      </c>
      <c r="E152" s="143"/>
      <c r="F152" s="90"/>
      <c r="G152" s="185"/>
      <c r="H152" s="90"/>
      <c r="I152" s="173"/>
      <c r="J152" s="54"/>
      <c r="K152" s="54"/>
      <c r="L152" s="54"/>
      <c r="M152" s="143"/>
      <c r="N152" s="82"/>
    </row>
    <row r="153" spans="1:241" ht="24.75" x14ac:dyDescent="0.25">
      <c r="B153" s="352" t="s">
        <v>16</v>
      </c>
      <c r="C153" s="339">
        <v>42450</v>
      </c>
      <c r="D153" s="340" t="s">
        <v>17</v>
      </c>
      <c r="E153" s="341" t="s">
        <v>18</v>
      </c>
      <c r="F153" s="329" t="s">
        <v>163</v>
      </c>
      <c r="G153" s="331"/>
      <c r="H153" s="273"/>
      <c r="I153" s="308">
        <v>413.79545360500998</v>
      </c>
      <c r="J153" s="333"/>
      <c r="K153" s="353">
        <f>43%*I153</f>
        <v>177.9320450501543</v>
      </c>
      <c r="L153" s="353">
        <f>K153*4230</f>
        <v>752652.55056215264</v>
      </c>
      <c r="M153" s="343" t="s">
        <v>164</v>
      </c>
      <c r="N153" s="341" t="s">
        <v>146</v>
      </c>
    </row>
    <row r="154" spans="1:241" ht="24.75" x14ac:dyDescent="0.25">
      <c r="B154" s="352" t="s">
        <v>16</v>
      </c>
      <c r="C154" s="339">
        <v>42450</v>
      </c>
      <c r="D154" s="340" t="s">
        <v>17</v>
      </c>
      <c r="E154" s="341" t="s">
        <v>18</v>
      </c>
      <c r="F154" s="329" t="s">
        <v>167</v>
      </c>
      <c r="G154" s="331"/>
      <c r="H154" s="273"/>
      <c r="I154" s="308">
        <v>204.12491384338099</v>
      </c>
      <c r="J154" s="333"/>
      <c r="K154" s="353">
        <f t="shared" ref="K154:K216" si="12">43%*I154</f>
        <v>87.773712952653824</v>
      </c>
      <c r="L154" s="353">
        <f t="shared" ref="L154:L217" si="13">K154*4230</f>
        <v>371282.80578972568</v>
      </c>
      <c r="M154" s="343" t="s">
        <v>168</v>
      </c>
      <c r="N154" s="341" t="s">
        <v>146</v>
      </c>
    </row>
    <row r="155" spans="1:241" ht="24.75" x14ac:dyDescent="0.25">
      <c r="B155" s="352" t="s">
        <v>16</v>
      </c>
      <c r="C155" s="339">
        <v>42450</v>
      </c>
      <c r="D155" s="340" t="s">
        <v>17</v>
      </c>
      <c r="E155" s="341" t="s">
        <v>18</v>
      </c>
      <c r="F155" s="329" t="s">
        <v>169</v>
      </c>
      <c r="G155" s="331"/>
      <c r="H155" s="273"/>
      <c r="I155" s="308">
        <v>204.12491384338099</v>
      </c>
      <c r="J155" s="333"/>
      <c r="K155" s="353">
        <f t="shared" si="12"/>
        <v>87.773712952653824</v>
      </c>
      <c r="L155" s="353">
        <f t="shared" si="13"/>
        <v>371282.80578972568</v>
      </c>
      <c r="M155" s="343" t="s">
        <v>170</v>
      </c>
      <c r="N155" s="341" t="s">
        <v>146</v>
      </c>
    </row>
    <row r="156" spans="1:241" ht="24.75" x14ac:dyDescent="0.25">
      <c r="B156" s="352" t="s">
        <v>16</v>
      </c>
      <c r="C156" s="339">
        <v>42450</v>
      </c>
      <c r="D156" s="340" t="s">
        <v>17</v>
      </c>
      <c r="E156" s="341" t="s">
        <v>18</v>
      </c>
      <c r="F156" s="329" t="s">
        <v>173</v>
      </c>
      <c r="G156" s="331"/>
      <c r="H156" s="273"/>
      <c r="I156" s="308">
        <v>204.12491384338099</v>
      </c>
      <c r="J156" s="333"/>
      <c r="K156" s="353">
        <f t="shared" si="12"/>
        <v>87.773712952653824</v>
      </c>
      <c r="L156" s="353">
        <f t="shared" si="13"/>
        <v>371282.80578972568</v>
      </c>
      <c r="M156" s="343" t="s">
        <v>174</v>
      </c>
      <c r="N156" s="341" t="s">
        <v>146</v>
      </c>
    </row>
    <row r="157" spans="1:241" ht="24.75" x14ac:dyDescent="0.25">
      <c r="B157" s="352" t="s">
        <v>16</v>
      </c>
      <c r="C157" s="339">
        <v>42450</v>
      </c>
      <c r="D157" s="340" t="s">
        <v>17</v>
      </c>
      <c r="E157" s="341" t="s">
        <v>18</v>
      </c>
      <c r="F157" s="329" t="s">
        <v>179</v>
      </c>
      <c r="G157" s="331"/>
      <c r="H157" s="273"/>
      <c r="I157" s="308">
        <v>204.12491384338099</v>
      </c>
      <c r="J157" s="333"/>
      <c r="K157" s="353">
        <f t="shared" si="12"/>
        <v>87.773712952653824</v>
      </c>
      <c r="L157" s="353">
        <f t="shared" si="13"/>
        <v>371282.80578972568</v>
      </c>
      <c r="M157" s="343" t="s">
        <v>180</v>
      </c>
      <c r="N157" s="341" t="s">
        <v>146</v>
      </c>
    </row>
    <row r="158" spans="1:241" ht="24.75" x14ac:dyDescent="0.25">
      <c r="B158" s="352" t="s">
        <v>16</v>
      </c>
      <c r="C158" s="339">
        <v>42450</v>
      </c>
      <c r="D158" s="340" t="s">
        <v>17</v>
      </c>
      <c r="E158" s="341" t="s">
        <v>18</v>
      </c>
      <c r="F158" s="329" t="s">
        <v>181</v>
      </c>
      <c r="G158" s="331"/>
      <c r="H158" s="273"/>
      <c r="I158" s="308">
        <v>204.12491384338099</v>
      </c>
      <c r="J158" s="333"/>
      <c r="K158" s="353">
        <f t="shared" si="12"/>
        <v>87.773712952653824</v>
      </c>
      <c r="L158" s="353">
        <f t="shared" si="13"/>
        <v>371282.80578972568</v>
      </c>
      <c r="M158" s="343" t="s">
        <v>182</v>
      </c>
      <c r="N158" s="341" t="s">
        <v>146</v>
      </c>
    </row>
    <row r="159" spans="1:241" x14ac:dyDescent="0.25">
      <c r="B159" s="352" t="s">
        <v>16</v>
      </c>
      <c r="C159" s="339">
        <v>42472</v>
      </c>
      <c r="D159" s="340" t="s">
        <v>112</v>
      </c>
      <c r="E159" s="341" t="s">
        <v>18</v>
      </c>
      <c r="F159" s="330" t="s">
        <v>183</v>
      </c>
      <c r="G159" s="331"/>
      <c r="H159" s="273"/>
      <c r="I159" s="308">
        <v>204.12491384338099</v>
      </c>
      <c r="J159" s="333"/>
      <c r="K159" s="353">
        <f t="shared" si="12"/>
        <v>87.773712952653824</v>
      </c>
      <c r="L159" s="353">
        <f t="shared" si="13"/>
        <v>371282.80578972568</v>
      </c>
      <c r="M159" s="343" t="s">
        <v>184</v>
      </c>
      <c r="N159" s="341" t="s">
        <v>146</v>
      </c>
    </row>
    <row r="160" spans="1:241" x14ac:dyDescent="0.25">
      <c r="B160" s="352" t="s">
        <v>16</v>
      </c>
      <c r="C160" s="339"/>
      <c r="D160" s="340" t="s">
        <v>586</v>
      </c>
      <c r="E160" s="341" t="s">
        <v>27</v>
      </c>
      <c r="F160" s="330" t="s">
        <v>597</v>
      </c>
      <c r="G160" s="331"/>
      <c r="H160" s="273"/>
      <c r="I160" s="308">
        <v>214.60567183281</v>
      </c>
      <c r="J160" s="333"/>
      <c r="K160" s="353">
        <f t="shared" si="12"/>
        <v>92.280438888108293</v>
      </c>
      <c r="L160" s="353">
        <f t="shared" si="13"/>
        <v>390346.25649669807</v>
      </c>
      <c r="M160" s="343" t="s">
        <v>629</v>
      </c>
      <c r="N160" s="341" t="s">
        <v>146</v>
      </c>
    </row>
    <row r="161" spans="2:14" x14ac:dyDescent="0.25">
      <c r="B161" s="352" t="s">
        <v>16</v>
      </c>
      <c r="C161" s="339"/>
      <c r="D161" s="340" t="s">
        <v>143</v>
      </c>
      <c r="E161" s="341" t="s">
        <v>27</v>
      </c>
      <c r="F161" s="330" t="s">
        <v>144</v>
      </c>
      <c r="G161" s="331"/>
      <c r="H161" s="273"/>
      <c r="I161" s="308">
        <v>170.38636324912201</v>
      </c>
      <c r="J161" s="333"/>
      <c r="K161" s="353">
        <f t="shared" si="12"/>
        <v>73.266136197122464</v>
      </c>
      <c r="L161" s="353">
        <f t="shared" si="13"/>
        <v>309915.75611382804</v>
      </c>
      <c r="M161" s="343" t="s">
        <v>145</v>
      </c>
      <c r="N161" s="341" t="s">
        <v>146</v>
      </c>
    </row>
    <row r="162" spans="2:14" x14ac:dyDescent="0.25">
      <c r="B162" s="352" t="s">
        <v>16</v>
      </c>
      <c r="C162" s="339"/>
      <c r="D162" s="340" t="s">
        <v>587</v>
      </c>
      <c r="E162" s="341" t="s">
        <v>102</v>
      </c>
      <c r="F162" s="330" t="s">
        <v>598</v>
      </c>
      <c r="G162" s="331"/>
      <c r="H162" s="273"/>
      <c r="I162" s="308">
        <v>425.96590812280499</v>
      </c>
      <c r="J162" s="333"/>
      <c r="K162" s="353">
        <f t="shared" si="12"/>
        <v>183.16534049280614</v>
      </c>
      <c r="L162" s="353">
        <f t="shared" si="13"/>
        <v>774789.39028456993</v>
      </c>
      <c r="M162" s="343" t="s">
        <v>630</v>
      </c>
      <c r="N162" s="341" t="s">
        <v>146</v>
      </c>
    </row>
    <row r="163" spans="2:14" x14ac:dyDescent="0.25">
      <c r="B163" s="352" t="s">
        <v>16</v>
      </c>
      <c r="C163" s="339"/>
      <c r="D163" s="340" t="s">
        <v>122</v>
      </c>
      <c r="E163" s="341" t="s">
        <v>27</v>
      </c>
      <c r="F163" s="330" t="s">
        <v>147</v>
      </c>
      <c r="G163" s="331"/>
      <c r="H163" s="273"/>
      <c r="I163" s="308">
        <v>195.94431773649001</v>
      </c>
      <c r="J163" s="333"/>
      <c r="K163" s="353">
        <f t="shared" si="12"/>
        <v>84.256056626690707</v>
      </c>
      <c r="L163" s="353">
        <f t="shared" si="13"/>
        <v>356403.11953090172</v>
      </c>
      <c r="M163" s="343" t="s">
        <v>148</v>
      </c>
      <c r="N163" s="341" t="s">
        <v>146</v>
      </c>
    </row>
    <row r="164" spans="2:14" x14ac:dyDescent="0.25">
      <c r="B164" s="352" t="s">
        <v>16</v>
      </c>
      <c r="C164" s="339"/>
      <c r="D164" s="340" t="s">
        <v>588</v>
      </c>
      <c r="E164" s="341" t="s">
        <v>27</v>
      </c>
      <c r="F164" s="330" t="s">
        <v>599</v>
      </c>
      <c r="G164" s="331"/>
      <c r="H164" s="273"/>
      <c r="I164" s="308">
        <v>236.06689855439299</v>
      </c>
      <c r="J164" s="333"/>
      <c r="K164" s="353">
        <f t="shared" si="12"/>
        <v>101.50876637838898</v>
      </c>
      <c r="L164" s="353">
        <f t="shared" si="13"/>
        <v>429382.0817805854</v>
      </c>
      <c r="M164" s="343" t="s">
        <v>631</v>
      </c>
      <c r="N164" s="341" t="s">
        <v>146</v>
      </c>
    </row>
    <row r="165" spans="2:14" x14ac:dyDescent="0.25">
      <c r="B165" s="352" t="s">
        <v>16</v>
      </c>
      <c r="C165" s="339"/>
      <c r="D165" s="340" t="s">
        <v>149</v>
      </c>
      <c r="E165" s="341" t="s">
        <v>150</v>
      </c>
      <c r="F165" s="330"/>
      <c r="G165" s="331"/>
      <c r="H165" s="273"/>
      <c r="I165" s="308">
        <v>83.294590719785006</v>
      </c>
      <c r="J165" s="333"/>
      <c r="K165" s="353">
        <f t="shared" si="12"/>
        <v>35.816674009507551</v>
      </c>
      <c r="L165" s="353">
        <f t="shared" si="13"/>
        <v>151504.53106021695</v>
      </c>
      <c r="M165" s="343" t="s">
        <v>151</v>
      </c>
      <c r="N165" s="341" t="s">
        <v>146</v>
      </c>
    </row>
    <row r="166" spans="2:14" x14ac:dyDescent="0.25">
      <c r="B166" s="352" t="s">
        <v>16</v>
      </c>
      <c r="C166" s="339"/>
      <c r="D166" s="340" t="s">
        <v>530</v>
      </c>
      <c r="E166" s="341" t="s">
        <v>129</v>
      </c>
      <c r="F166" s="330" t="s">
        <v>600</v>
      </c>
      <c r="G166" s="331"/>
      <c r="H166" s="273"/>
      <c r="I166" s="308">
        <v>288.17899316345603</v>
      </c>
      <c r="J166" s="333"/>
      <c r="K166" s="353">
        <f t="shared" si="12"/>
        <v>123.91696706028608</v>
      </c>
      <c r="L166" s="353">
        <f t="shared" si="13"/>
        <v>524168.77066501015</v>
      </c>
      <c r="M166" s="343" t="s">
        <v>632</v>
      </c>
      <c r="N166" s="341" t="s">
        <v>146</v>
      </c>
    </row>
    <row r="167" spans="2:14" x14ac:dyDescent="0.25">
      <c r="B167" s="352" t="s">
        <v>16</v>
      </c>
      <c r="C167" s="339"/>
      <c r="D167" s="340" t="s">
        <v>530</v>
      </c>
      <c r="E167" s="341" t="s">
        <v>129</v>
      </c>
      <c r="F167" s="330" t="s">
        <v>601</v>
      </c>
      <c r="G167" s="331"/>
      <c r="H167" s="273"/>
      <c r="I167" s="308">
        <v>91.485394655065306</v>
      </c>
      <c r="J167" s="333"/>
      <c r="K167" s="353">
        <f t="shared" si="12"/>
        <v>39.33871970167808</v>
      </c>
      <c r="L167" s="353">
        <f t="shared" si="13"/>
        <v>166402.78433809828</v>
      </c>
      <c r="M167" s="343" t="s">
        <v>633</v>
      </c>
      <c r="N167" s="341" t="s">
        <v>146</v>
      </c>
    </row>
    <row r="168" spans="2:14" x14ac:dyDescent="0.25">
      <c r="B168" s="352" t="s">
        <v>16</v>
      </c>
      <c r="C168" s="339"/>
      <c r="D168" s="340" t="s">
        <v>128</v>
      </c>
      <c r="E168" s="341" t="s">
        <v>129</v>
      </c>
      <c r="F168" s="330" t="s">
        <v>152</v>
      </c>
      <c r="G168" s="331"/>
      <c r="H168" s="273"/>
      <c r="I168" s="308">
        <v>329.34742075823499</v>
      </c>
      <c r="J168" s="333"/>
      <c r="K168" s="353">
        <f t="shared" si="12"/>
        <v>141.61939092604104</v>
      </c>
      <c r="L168" s="353">
        <f t="shared" si="13"/>
        <v>599050.02361715352</v>
      </c>
      <c r="M168" s="343" t="s">
        <v>153</v>
      </c>
      <c r="N168" s="341" t="s">
        <v>146</v>
      </c>
    </row>
    <row r="169" spans="2:14" x14ac:dyDescent="0.25">
      <c r="B169" s="352" t="s">
        <v>16</v>
      </c>
      <c r="C169" s="339"/>
      <c r="D169" s="340" t="s">
        <v>589</v>
      </c>
      <c r="E169" s="341" t="s">
        <v>31</v>
      </c>
      <c r="F169" s="330" t="s">
        <v>602</v>
      </c>
      <c r="G169" s="331"/>
      <c r="H169" s="273"/>
      <c r="I169" s="308">
        <v>329.34742075823499</v>
      </c>
      <c r="J169" s="333"/>
      <c r="K169" s="353">
        <f t="shared" si="12"/>
        <v>141.61939092604104</v>
      </c>
      <c r="L169" s="353">
        <f t="shared" si="13"/>
        <v>599050.02361715352</v>
      </c>
      <c r="M169" s="343" t="s">
        <v>634</v>
      </c>
      <c r="N169" s="341" t="s">
        <v>146</v>
      </c>
    </row>
    <row r="170" spans="2:14" x14ac:dyDescent="0.25">
      <c r="B170" s="352" t="s">
        <v>16</v>
      </c>
      <c r="C170" s="339"/>
      <c r="D170" s="340" t="s">
        <v>589</v>
      </c>
      <c r="E170" s="341" t="s">
        <v>31</v>
      </c>
      <c r="F170" s="330" t="s">
        <v>603</v>
      </c>
      <c r="G170" s="331"/>
      <c r="H170" s="273"/>
      <c r="I170" s="308">
        <v>601.97389683032895</v>
      </c>
      <c r="J170" s="333"/>
      <c r="K170" s="353">
        <f t="shared" si="12"/>
        <v>258.84877563704146</v>
      </c>
      <c r="L170" s="353">
        <f t="shared" si="13"/>
        <v>1094930.3209446853</v>
      </c>
      <c r="M170" s="343" t="s">
        <v>635</v>
      </c>
      <c r="N170" s="341" t="s">
        <v>146</v>
      </c>
    </row>
    <row r="171" spans="2:14" x14ac:dyDescent="0.25">
      <c r="B171" s="352" t="s">
        <v>16</v>
      </c>
      <c r="C171" s="339"/>
      <c r="D171" s="340" t="s">
        <v>589</v>
      </c>
      <c r="E171" s="341" t="s">
        <v>31</v>
      </c>
      <c r="F171" s="330" t="s">
        <v>604</v>
      </c>
      <c r="G171" s="331"/>
      <c r="H171" s="273"/>
      <c r="I171" s="308">
        <v>601.97389683032895</v>
      </c>
      <c r="J171" s="333"/>
      <c r="K171" s="353">
        <f t="shared" si="12"/>
        <v>258.84877563704146</v>
      </c>
      <c r="L171" s="353">
        <f t="shared" si="13"/>
        <v>1094930.3209446853</v>
      </c>
      <c r="M171" s="343" t="s">
        <v>636</v>
      </c>
      <c r="N171" s="341" t="s">
        <v>146</v>
      </c>
    </row>
    <row r="172" spans="2:14" x14ac:dyDescent="0.25">
      <c r="B172" s="352" t="s">
        <v>16</v>
      </c>
      <c r="C172" s="339"/>
      <c r="D172" s="340" t="s">
        <v>590</v>
      </c>
      <c r="E172" s="341" t="s">
        <v>34</v>
      </c>
      <c r="F172" s="330"/>
      <c r="G172" s="331"/>
      <c r="H172" s="273"/>
      <c r="I172" s="308">
        <v>601.97389683032895</v>
      </c>
      <c r="J172" s="333"/>
      <c r="K172" s="353">
        <f t="shared" si="12"/>
        <v>258.84877563704146</v>
      </c>
      <c r="L172" s="353">
        <f t="shared" si="13"/>
        <v>1094930.3209446853</v>
      </c>
      <c r="M172" s="343" t="s">
        <v>637</v>
      </c>
      <c r="N172" s="341" t="s">
        <v>146</v>
      </c>
    </row>
    <row r="173" spans="2:14" x14ac:dyDescent="0.25">
      <c r="B173" s="352" t="s">
        <v>16</v>
      </c>
      <c r="C173" s="339"/>
      <c r="D173" s="340" t="s">
        <v>591</v>
      </c>
      <c r="E173" s="341" t="s">
        <v>129</v>
      </c>
      <c r="F173" s="330"/>
      <c r="G173" s="331"/>
      <c r="H173" s="273"/>
      <c r="I173" s="308">
        <v>3009.29644137473</v>
      </c>
      <c r="J173" s="333"/>
      <c r="K173" s="353">
        <f t="shared" si="12"/>
        <v>1293.9974697911339</v>
      </c>
      <c r="L173" s="353">
        <f t="shared" si="13"/>
        <v>5473609.2972164964</v>
      </c>
      <c r="M173" s="343" t="s">
        <v>638</v>
      </c>
      <c r="N173" s="341" t="s">
        <v>146</v>
      </c>
    </row>
    <row r="174" spans="2:14" x14ac:dyDescent="0.25">
      <c r="B174" s="352" t="s">
        <v>16</v>
      </c>
      <c r="C174" s="339"/>
      <c r="D174" s="340" t="s">
        <v>592</v>
      </c>
      <c r="E174" s="341" t="s">
        <v>27</v>
      </c>
      <c r="F174" s="330"/>
      <c r="G174" s="331"/>
      <c r="H174" s="273"/>
      <c r="I174" s="308">
        <v>119.03608454330301</v>
      </c>
      <c r="J174" s="333"/>
      <c r="K174" s="353">
        <f t="shared" si="12"/>
        <v>51.185516353620294</v>
      </c>
      <c r="L174" s="353">
        <f t="shared" si="13"/>
        <v>216514.73417581385</v>
      </c>
      <c r="M174" s="343" t="s">
        <v>639</v>
      </c>
      <c r="N174" s="341" t="s">
        <v>146</v>
      </c>
    </row>
    <row r="175" spans="2:14" x14ac:dyDescent="0.25">
      <c r="B175" s="352" t="s">
        <v>16</v>
      </c>
      <c r="C175" s="339"/>
      <c r="D175" s="340" t="s">
        <v>155</v>
      </c>
      <c r="E175" s="341" t="s">
        <v>156</v>
      </c>
      <c r="F175" s="330" t="s">
        <v>605</v>
      </c>
      <c r="G175" s="331"/>
      <c r="H175" s="273"/>
      <c r="I175" s="308">
        <v>1911.6020590685</v>
      </c>
      <c r="J175" s="333"/>
      <c r="K175" s="353">
        <f t="shared" si="12"/>
        <v>821.98888539945494</v>
      </c>
      <c r="L175" s="353">
        <f t="shared" si="13"/>
        <v>3477012.9852396944</v>
      </c>
      <c r="M175" s="343" t="s">
        <v>157</v>
      </c>
      <c r="N175" s="341" t="s">
        <v>146</v>
      </c>
    </row>
    <row r="176" spans="2:14" x14ac:dyDescent="0.25">
      <c r="B176" s="352" t="s">
        <v>16</v>
      </c>
      <c r="C176" s="339"/>
      <c r="D176" s="340" t="s">
        <v>158</v>
      </c>
      <c r="E176" s="341" t="s">
        <v>27</v>
      </c>
      <c r="F176" s="330" t="s">
        <v>159</v>
      </c>
      <c r="G176" s="331"/>
      <c r="H176" s="273"/>
      <c r="I176" s="308">
        <v>535.30425880099995</v>
      </c>
      <c r="J176" s="333"/>
      <c r="K176" s="353">
        <f t="shared" si="12"/>
        <v>230.18083128442998</v>
      </c>
      <c r="L176" s="353">
        <f t="shared" si="13"/>
        <v>973664.91633313883</v>
      </c>
      <c r="M176" s="343" t="s">
        <v>160</v>
      </c>
      <c r="N176" s="341" t="s">
        <v>146</v>
      </c>
    </row>
    <row r="177" spans="2:14" ht="24.75" x14ac:dyDescent="0.25">
      <c r="B177" s="352" t="s">
        <v>16</v>
      </c>
      <c r="C177" s="339">
        <v>42450</v>
      </c>
      <c r="D177" s="340" t="s">
        <v>17</v>
      </c>
      <c r="E177" s="341" t="s">
        <v>18</v>
      </c>
      <c r="F177" s="329" t="s">
        <v>171</v>
      </c>
      <c r="G177" s="331"/>
      <c r="H177" s="273"/>
      <c r="I177" s="308">
        <v>204.12491384338099</v>
      </c>
      <c r="J177" s="333"/>
      <c r="K177" s="353">
        <f t="shared" si="12"/>
        <v>87.773712952653824</v>
      </c>
      <c r="L177" s="353">
        <f t="shared" si="13"/>
        <v>371282.80578972568</v>
      </c>
      <c r="M177" s="343" t="s">
        <v>172</v>
      </c>
      <c r="N177" s="341" t="s">
        <v>146</v>
      </c>
    </row>
    <row r="178" spans="2:14" ht="24.75" x14ac:dyDescent="0.25">
      <c r="B178" s="352" t="s">
        <v>16</v>
      </c>
      <c r="C178" s="339">
        <v>42450</v>
      </c>
      <c r="D178" s="340" t="s">
        <v>17</v>
      </c>
      <c r="E178" s="341" t="s">
        <v>18</v>
      </c>
      <c r="F178" s="329" t="s">
        <v>165</v>
      </c>
      <c r="G178" s="331"/>
      <c r="H178" s="273"/>
      <c r="I178" s="308">
        <v>204.12491384338099</v>
      </c>
      <c r="J178" s="333"/>
      <c r="K178" s="353">
        <f t="shared" si="12"/>
        <v>87.773712952653824</v>
      </c>
      <c r="L178" s="353">
        <f t="shared" si="13"/>
        <v>371282.80578972568</v>
      </c>
      <c r="M178" s="343" t="s">
        <v>166</v>
      </c>
      <c r="N178" s="341" t="s">
        <v>146</v>
      </c>
    </row>
    <row r="179" spans="2:14" x14ac:dyDescent="0.25">
      <c r="B179" s="352" t="s">
        <v>16</v>
      </c>
      <c r="C179" s="339">
        <v>42472</v>
      </c>
      <c r="D179" s="340" t="s">
        <v>112</v>
      </c>
      <c r="E179" s="341" t="s">
        <v>18</v>
      </c>
      <c r="F179" s="330" t="s">
        <v>185</v>
      </c>
      <c r="G179" s="331"/>
      <c r="H179" s="273"/>
      <c r="I179" s="308">
        <v>204.12491384338099</v>
      </c>
      <c r="J179" s="333"/>
      <c r="K179" s="353">
        <f t="shared" si="12"/>
        <v>87.773712952653824</v>
      </c>
      <c r="L179" s="353">
        <f t="shared" si="13"/>
        <v>371282.80578972568</v>
      </c>
      <c r="M179" s="343" t="s">
        <v>186</v>
      </c>
      <c r="N179" s="341" t="s">
        <v>146</v>
      </c>
    </row>
    <row r="180" spans="2:14" ht="24.75" x14ac:dyDescent="0.25">
      <c r="B180" s="352" t="s">
        <v>16</v>
      </c>
      <c r="C180" s="339">
        <v>42450</v>
      </c>
      <c r="D180" s="340" t="s">
        <v>17</v>
      </c>
      <c r="E180" s="341" t="s">
        <v>18</v>
      </c>
      <c r="F180" s="329" t="s">
        <v>177</v>
      </c>
      <c r="G180" s="331"/>
      <c r="H180" s="273"/>
      <c r="I180" s="308">
        <v>214.60567183281</v>
      </c>
      <c r="J180" s="333"/>
      <c r="K180" s="353">
        <f t="shared" si="12"/>
        <v>92.280438888108293</v>
      </c>
      <c r="L180" s="353">
        <f t="shared" si="13"/>
        <v>390346.25649669807</v>
      </c>
      <c r="M180" s="343" t="s">
        <v>178</v>
      </c>
      <c r="N180" s="341" t="s">
        <v>146</v>
      </c>
    </row>
    <row r="181" spans="2:14" x14ac:dyDescent="0.25">
      <c r="B181" s="352" t="s">
        <v>16</v>
      </c>
      <c r="C181" s="339">
        <v>42472</v>
      </c>
      <c r="D181" s="340" t="s">
        <v>112</v>
      </c>
      <c r="E181" s="341" t="s">
        <v>18</v>
      </c>
      <c r="F181" s="330" t="s">
        <v>187</v>
      </c>
      <c r="G181" s="331"/>
      <c r="H181" s="273"/>
      <c r="I181" s="308">
        <v>26</v>
      </c>
      <c r="J181" s="333"/>
      <c r="K181" s="353">
        <f t="shared" si="12"/>
        <v>11.18</v>
      </c>
      <c r="L181" s="353">
        <f t="shared" si="13"/>
        <v>47291.4</v>
      </c>
      <c r="M181" s="343" t="s">
        <v>188</v>
      </c>
      <c r="N181" s="341" t="s">
        <v>146</v>
      </c>
    </row>
    <row r="182" spans="2:14" x14ac:dyDescent="0.25">
      <c r="B182" s="352" t="s">
        <v>16</v>
      </c>
      <c r="C182" s="339">
        <v>42686</v>
      </c>
      <c r="D182" s="340" t="s">
        <v>77</v>
      </c>
      <c r="E182" s="341" t="s">
        <v>31</v>
      </c>
      <c r="F182" s="330" t="s">
        <v>189</v>
      </c>
      <c r="G182" s="331"/>
      <c r="H182" s="273"/>
      <c r="I182" s="308">
        <v>328.51947902183599</v>
      </c>
      <c r="J182" s="333"/>
      <c r="K182" s="353">
        <f t="shared" si="12"/>
        <v>141.26337597938948</v>
      </c>
      <c r="L182" s="353">
        <f t="shared" si="13"/>
        <v>597544.0803928175</v>
      </c>
      <c r="M182" s="343" t="s">
        <v>190</v>
      </c>
      <c r="N182" s="341" t="s">
        <v>146</v>
      </c>
    </row>
    <row r="183" spans="2:14" x14ac:dyDescent="0.25">
      <c r="B183" s="352" t="s">
        <v>16</v>
      </c>
      <c r="C183" s="339">
        <v>42686</v>
      </c>
      <c r="D183" s="340" t="s">
        <v>77</v>
      </c>
      <c r="E183" s="341" t="s">
        <v>31</v>
      </c>
      <c r="F183" s="330" t="s">
        <v>140</v>
      </c>
      <c r="G183" s="331"/>
      <c r="H183" s="273"/>
      <c r="I183" s="308">
        <v>587.08568983552902</v>
      </c>
      <c r="J183" s="333"/>
      <c r="K183" s="353">
        <f t="shared" si="12"/>
        <v>252.44684662927747</v>
      </c>
      <c r="L183" s="353">
        <f t="shared" si="13"/>
        <v>1067850.1612418436</v>
      </c>
      <c r="M183" s="343" t="s">
        <v>141</v>
      </c>
      <c r="N183" s="341" t="s">
        <v>146</v>
      </c>
    </row>
    <row r="184" spans="2:14" x14ac:dyDescent="0.25">
      <c r="B184" s="352" t="s">
        <v>16</v>
      </c>
      <c r="C184" s="339">
        <v>42686</v>
      </c>
      <c r="D184" s="340" t="s">
        <v>77</v>
      </c>
      <c r="E184" s="341" t="s">
        <v>31</v>
      </c>
      <c r="F184" s="330" t="s">
        <v>113</v>
      </c>
      <c r="G184" s="331"/>
      <c r="H184" s="273"/>
      <c r="I184" s="308">
        <v>587.08568983552902</v>
      </c>
      <c r="J184" s="333"/>
      <c r="K184" s="353">
        <f t="shared" si="12"/>
        <v>252.44684662927747</v>
      </c>
      <c r="L184" s="353">
        <f t="shared" si="13"/>
        <v>1067850.1612418436</v>
      </c>
      <c r="M184" s="343" t="s">
        <v>114</v>
      </c>
      <c r="N184" s="341" t="s">
        <v>146</v>
      </c>
    </row>
    <row r="185" spans="2:14" x14ac:dyDescent="0.25">
      <c r="B185" s="352" t="s">
        <v>16</v>
      </c>
      <c r="C185" s="339">
        <v>42872</v>
      </c>
      <c r="D185" s="340" t="s">
        <v>136</v>
      </c>
      <c r="E185" s="341" t="s">
        <v>27</v>
      </c>
      <c r="F185" s="330"/>
      <c r="G185" s="331"/>
      <c r="H185" s="273"/>
      <c r="I185" s="308">
        <v>587.08568983552902</v>
      </c>
      <c r="J185" s="333"/>
      <c r="K185" s="353">
        <f t="shared" si="12"/>
        <v>252.44684662927747</v>
      </c>
      <c r="L185" s="353">
        <f t="shared" si="13"/>
        <v>1067850.1612418436</v>
      </c>
      <c r="M185" s="343" t="s">
        <v>191</v>
      </c>
      <c r="N185" s="341" t="s">
        <v>146</v>
      </c>
    </row>
    <row r="186" spans="2:14" x14ac:dyDescent="0.25">
      <c r="B186" s="352" t="s">
        <v>16</v>
      </c>
      <c r="C186" s="339"/>
      <c r="D186" s="340" t="s">
        <v>534</v>
      </c>
      <c r="E186" s="341" t="s">
        <v>18</v>
      </c>
      <c r="F186" s="330" t="s">
        <v>606</v>
      </c>
      <c r="G186" s="331"/>
      <c r="H186" s="273"/>
      <c r="I186" s="308">
        <v>205.660020848785</v>
      </c>
      <c r="J186" s="333"/>
      <c r="K186" s="353">
        <f t="shared" si="12"/>
        <v>88.433808964977544</v>
      </c>
      <c r="L186" s="353">
        <f t="shared" si="13"/>
        <v>374075.01192185504</v>
      </c>
      <c r="M186" s="343" t="s">
        <v>640</v>
      </c>
      <c r="N186" s="341" t="s">
        <v>146</v>
      </c>
    </row>
    <row r="187" spans="2:14" x14ac:dyDescent="0.25">
      <c r="B187" s="352" t="s">
        <v>16</v>
      </c>
      <c r="C187" s="339"/>
      <c r="D187" s="340" t="s">
        <v>534</v>
      </c>
      <c r="E187" s="341" t="s">
        <v>18</v>
      </c>
      <c r="F187" s="330" t="s">
        <v>607</v>
      </c>
      <c r="G187" s="331"/>
      <c r="H187" s="273"/>
      <c r="I187" s="308">
        <v>192.81547582826499</v>
      </c>
      <c r="J187" s="333"/>
      <c r="K187" s="353">
        <f t="shared" si="12"/>
        <v>82.91065460615394</v>
      </c>
      <c r="L187" s="353">
        <f t="shared" si="13"/>
        <v>350712.06898403115</v>
      </c>
      <c r="M187" s="343" t="s">
        <v>641</v>
      </c>
      <c r="N187" s="341" t="s">
        <v>146</v>
      </c>
    </row>
    <row r="188" spans="2:14" x14ac:dyDescent="0.25">
      <c r="B188" s="352" t="s">
        <v>16</v>
      </c>
      <c r="C188" s="339"/>
      <c r="D188" s="340" t="s">
        <v>534</v>
      </c>
      <c r="E188" s="341" t="s">
        <v>18</v>
      </c>
      <c r="F188" s="330" t="s">
        <v>608</v>
      </c>
      <c r="G188" s="331"/>
      <c r="H188" s="273"/>
      <c r="I188" s="308">
        <v>192.81547582826499</v>
      </c>
      <c r="J188" s="333"/>
      <c r="K188" s="353">
        <f t="shared" si="12"/>
        <v>82.91065460615394</v>
      </c>
      <c r="L188" s="353">
        <f t="shared" si="13"/>
        <v>350712.06898403115</v>
      </c>
      <c r="M188" s="343" t="s">
        <v>642</v>
      </c>
      <c r="N188" s="341" t="s">
        <v>146</v>
      </c>
    </row>
    <row r="189" spans="2:14" x14ac:dyDescent="0.25">
      <c r="B189" s="352" t="s">
        <v>16</v>
      </c>
      <c r="C189" s="339"/>
      <c r="D189" s="340" t="s">
        <v>534</v>
      </c>
      <c r="E189" s="341" t="s">
        <v>18</v>
      </c>
      <c r="F189" s="330" t="s">
        <v>609</v>
      </c>
      <c r="G189" s="331"/>
      <c r="H189" s="273"/>
      <c r="I189" s="308">
        <v>192.81547582826499</v>
      </c>
      <c r="J189" s="333"/>
      <c r="K189" s="353">
        <f t="shared" si="12"/>
        <v>82.91065460615394</v>
      </c>
      <c r="L189" s="353">
        <f t="shared" si="13"/>
        <v>350712.06898403115</v>
      </c>
      <c r="M189" s="343" t="s">
        <v>643</v>
      </c>
      <c r="N189" s="341" t="s">
        <v>146</v>
      </c>
    </row>
    <row r="190" spans="2:14" x14ac:dyDescent="0.25">
      <c r="B190" s="352" t="s">
        <v>16</v>
      </c>
      <c r="C190" s="339"/>
      <c r="D190" s="340" t="s">
        <v>534</v>
      </c>
      <c r="E190" s="341" t="s">
        <v>18</v>
      </c>
      <c r="F190" s="330" t="s">
        <v>610</v>
      </c>
      <c r="G190" s="331"/>
      <c r="H190" s="273"/>
      <c r="I190" s="308">
        <v>192.81547582826499</v>
      </c>
      <c r="J190" s="333"/>
      <c r="K190" s="353">
        <f t="shared" si="12"/>
        <v>82.91065460615394</v>
      </c>
      <c r="L190" s="353">
        <f t="shared" si="13"/>
        <v>350712.06898403115</v>
      </c>
      <c r="M190" s="343" t="s">
        <v>644</v>
      </c>
      <c r="N190" s="341" t="s">
        <v>146</v>
      </c>
    </row>
    <row r="191" spans="2:14" x14ac:dyDescent="0.25">
      <c r="B191" s="352" t="s">
        <v>16</v>
      </c>
      <c r="C191" s="339"/>
      <c r="D191" s="340" t="s">
        <v>534</v>
      </c>
      <c r="E191" s="341" t="s">
        <v>18</v>
      </c>
      <c r="F191" s="330" t="s">
        <v>611</v>
      </c>
      <c r="G191" s="331"/>
      <c r="H191" s="273"/>
      <c r="I191" s="308">
        <v>192.81547582826499</v>
      </c>
      <c r="J191" s="333"/>
      <c r="K191" s="353">
        <f t="shared" si="12"/>
        <v>82.91065460615394</v>
      </c>
      <c r="L191" s="353">
        <f t="shared" si="13"/>
        <v>350712.06898403115</v>
      </c>
      <c r="M191" s="343" t="s">
        <v>645</v>
      </c>
      <c r="N191" s="341" t="s">
        <v>146</v>
      </c>
    </row>
    <row r="192" spans="2:14" x14ac:dyDescent="0.25">
      <c r="B192" s="352" t="s">
        <v>16</v>
      </c>
      <c r="C192" s="339"/>
      <c r="D192" s="340" t="s">
        <v>534</v>
      </c>
      <c r="E192" s="341" t="s">
        <v>18</v>
      </c>
      <c r="F192" s="330" t="s">
        <v>612</v>
      </c>
      <c r="G192" s="331"/>
      <c r="H192" s="273"/>
      <c r="I192" s="308">
        <v>192.81547582826499</v>
      </c>
      <c r="J192" s="333"/>
      <c r="K192" s="353">
        <f t="shared" si="12"/>
        <v>82.91065460615394</v>
      </c>
      <c r="L192" s="353">
        <f t="shared" si="13"/>
        <v>350712.06898403115</v>
      </c>
      <c r="M192" s="343" t="s">
        <v>646</v>
      </c>
      <c r="N192" s="341" t="s">
        <v>146</v>
      </c>
    </row>
    <row r="193" spans="2:14" x14ac:dyDescent="0.25">
      <c r="B193" s="352" t="s">
        <v>16</v>
      </c>
      <c r="C193" s="339"/>
      <c r="D193" s="340" t="s">
        <v>534</v>
      </c>
      <c r="E193" s="341" t="s">
        <v>18</v>
      </c>
      <c r="F193" s="330" t="s">
        <v>613</v>
      </c>
      <c r="G193" s="331"/>
      <c r="H193" s="273"/>
      <c r="I193" s="308">
        <v>192.81547582826499</v>
      </c>
      <c r="J193" s="333"/>
      <c r="K193" s="353">
        <f t="shared" si="12"/>
        <v>82.91065460615394</v>
      </c>
      <c r="L193" s="353">
        <f t="shared" si="13"/>
        <v>350712.06898403115</v>
      </c>
      <c r="M193" s="343" t="s">
        <v>647</v>
      </c>
      <c r="N193" s="341" t="s">
        <v>146</v>
      </c>
    </row>
    <row r="194" spans="2:14" x14ac:dyDescent="0.25">
      <c r="B194" s="352" t="s">
        <v>16</v>
      </c>
      <c r="C194" s="339"/>
      <c r="D194" s="340" t="s">
        <v>534</v>
      </c>
      <c r="E194" s="341" t="s">
        <v>18</v>
      </c>
      <c r="F194" s="330" t="s">
        <v>614</v>
      </c>
      <c r="G194" s="331"/>
      <c r="H194" s="273"/>
      <c r="I194" s="308">
        <v>192.81547582826499</v>
      </c>
      <c r="J194" s="333"/>
      <c r="K194" s="353">
        <f t="shared" si="12"/>
        <v>82.91065460615394</v>
      </c>
      <c r="L194" s="353">
        <f t="shared" si="13"/>
        <v>350712.06898403115</v>
      </c>
      <c r="M194" s="343" t="s">
        <v>648</v>
      </c>
      <c r="N194" s="341" t="s">
        <v>146</v>
      </c>
    </row>
    <row r="195" spans="2:14" x14ac:dyDescent="0.25">
      <c r="B195" s="352" t="s">
        <v>16</v>
      </c>
      <c r="C195" s="339"/>
      <c r="D195" s="340" t="s">
        <v>534</v>
      </c>
      <c r="E195" s="341" t="s">
        <v>18</v>
      </c>
      <c r="F195" s="354">
        <v>7.5508794250435494E+17</v>
      </c>
      <c r="G195" s="331"/>
      <c r="H195" s="273"/>
      <c r="I195" s="308">
        <v>192.81547582826499</v>
      </c>
      <c r="J195" s="333"/>
      <c r="K195" s="353">
        <f t="shared" si="12"/>
        <v>82.91065460615394</v>
      </c>
      <c r="L195" s="353">
        <f t="shared" si="13"/>
        <v>350712.06898403115</v>
      </c>
      <c r="M195" s="343" t="s">
        <v>649</v>
      </c>
      <c r="N195" s="341" t="s">
        <v>146</v>
      </c>
    </row>
    <row r="196" spans="2:14" x14ac:dyDescent="0.25">
      <c r="B196" s="352" t="s">
        <v>16</v>
      </c>
      <c r="C196" s="339"/>
      <c r="D196" s="340" t="s">
        <v>534</v>
      </c>
      <c r="E196" s="341" t="s">
        <v>18</v>
      </c>
      <c r="F196" s="330" t="s">
        <v>615</v>
      </c>
      <c r="G196" s="331"/>
      <c r="H196" s="273"/>
      <c r="I196" s="308">
        <v>192.81547582826499</v>
      </c>
      <c r="J196" s="333"/>
      <c r="K196" s="353">
        <f t="shared" si="12"/>
        <v>82.91065460615394</v>
      </c>
      <c r="L196" s="353">
        <f t="shared" si="13"/>
        <v>350712.06898403115</v>
      </c>
      <c r="M196" s="343" t="s">
        <v>650</v>
      </c>
      <c r="N196" s="341" t="s">
        <v>146</v>
      </c>
    </row>
    <row r="197" spans="2:14" x14ac:dyDescent="0.25">
      <c r="B197" s="352" t="s">
        <v>16</v>
      </c>
      <c r="C197" s="339"/>
      <c r="D197" s="340" t="s">
        <v>534</v>
      </c>
      <c r="E197" s="341" t="s">
        <v>18</v>
      </c>
      <c r="F197" s="330" t="s">
        <v>616</v>
      </c>
      <c r="G197" s="331"/>
      <c r="H197" s="273"/>
      <c r="I197" s="308">
        <v>192.81547582826499</v>
      </c>
      <c r="J197" s="333"/>
      <c r="K197" s="353">
        <f t="shared" si="12"/>
        <v>82.91065460615394</v>
      </c>
      <c r="L197" s="353">
        <f t="shared" si="13"/>
        <v>350712.06898403115</v>
      </c>
      <c r="M197" s="343" t="s">
        <v>651</v>
      </c>
      <c r="N197" s="341" t="s">
        <v>146</v>
      </c>
    </row>
    <row r="198" spans="2:14" x14ac:dyDescent="0.25">
      <c r="B198" s="352" t="s">
        <v>16</v>
      </c>
      <c r="C198" s="339"/>
      <c r="D198" s="340" t="s">
        <v>534</v>
      </c>
      <c r="E198" s="341" t="s">
        <v>18</v>
      </c>
      <c r="F198" s="354">
        <v>3.5575508760303098E+17</v>
      </c>
      <c r="G198" s="331"/>
      <c r="H198" s="273"/>
      <c r="I198" s="308">
        <v>192.81547582826499</v>
      </c>
      <c r="J198" s="333"/>
      <c r="K198" s="353">
        <f t="shared" si="12"/>
        <v>82.91065460615394</v>
      </c>
      <c r="L198" s="353">
        <f t="shared" si="13"/>
        <v>350712.06898403115</v>
      </c>
      <c r="M198" s="343" t="s">
        <v>652</v>
      </c>
      <c r="N198" s="341" t="s">
        <v>146</v>
      </c>
    </row>
    <row r="199" spans="2:14" x14ac:dyDescent="0.25">
      <c r="B199" s="352" t="s">
        <v>16</v>
      </c>
      <c r="C199" s="339"/>
      <c r="D199" s="340" t="s">
        <v>534</v>
      </c>
      <c r="E199" s="341" t="s">
        <v>18</v>
      </c>
      <c r="F199" s="330" t="s">
        <v>617</v>
      </c>
      <c r="G199" s="331"/>
      <c r="H199" s="273"/>
      <c r="I199" s="308">
        <v>192.81547582826499</v>
      </c>
      <c r="J199" s="333"/>
      <c r="K199" s="353">
        <f t="shared" si="12"/>
        <v>82.91065460615394</v>
      </c>
      <c r="L199" s="353">
        <f t="shared" si="13"/>
        <v>350712.06898403115</v>
      </c>
      <c r="M199" s="343" t="s">
        <v>653</v>
      </c>
      <c r="N199" s="341" t="s">
        <v>146</v>
      </c>
    </row>
    <row r="200" spans="2:14" x14ac:dyDescent="0.25">
      <c r="B200" s="352" t="s">
        <v>16</v>
      </c>
      <c r="C200" s="339"/>
      <c r="D200" s="340" t="s">
        <v>534</v>
      </c>
      <c r="E200" s="341" t="s">
        <v>18</v>
      </c>
      <c r="F200" s="330" t="s">
        <v>618</v>
      </c>
      <c r="G200" s="331"/>
      <c r="H200" s="273"/>
      <c r="I200" s="308">
        <v>192.81547582826499</v>
      </c>
      <c r="J200" s="333"/>
      <c r="K200" s="353">
        <f t="shared" si="12"/>
        <v>82.91065460615394</v>
      </c>
      <c r="L200" s="353">
        <f t="shared" si="13"/>
        <v>350712.06898403115</v>
      </c>
      <c r="M200" s="343" t="s">
        <v>654</v>
      </c>
      <c r="N200" s="341" t="s">
        <v>146</v>
      </c>
    </row>
    <row r="201" spans="2:14" ht="24.75" x14ac:dyDescent="0.25">
      <c r="B201" s="352" t="s">
        <v>16</v>
      </c>
      <c r="C201" s="339">
        <v>42450</v>
      </c>
      <c r="D201" s="340" t="s">
        <v>17</v>
      </c>
      <c r="E201" s="341" t="s">
        <v>18</v>
      </c>
      <c r="F201" s="329" t="s">
        <v>161</v>
      </c>
      <c r="G201" s="331"/>
      <c r="H201" s="273"/>
      <c r="I201" s="308">
        <v>813.86224575628103</v>
      </c>
      <c r="J201" s="333"/>
      <c r="K201" s="353">
        <f t="shared" si="12"/>
        <v>349.96076567520083</v>
      </c>
      <c r="L201" s="353">
        <f t="shared" si="13"/>
        <v>1480334.0388060994</v>
      </c>
      <c r="M201" s="343" t="s">
        <v>162</v>
      </c>
      <c r="N201" s="341" t="s">
        <v>146</v>
      </c>
    </row>
    <row r="202" spans="2:14" x14ac:dyDescent="0.25">
      <c r="B202" s="352" t="s">
        <v>16</v>
      </c>
      <c r="C202" s="339"/>
      <c r="D202" s="340" t="s">
        <v>192</v>
      </c>
      <c r="E202" s="341" t="s">
        <v>27</v>
      </c>
      <c r="F202" s="330" t="s">
        <v>193</v>
      </c>
      <c r="G202" s="331"/>
      <c r="H202" s="273"/>
      <c r="I202" s="308">
        <v>204.12491384338099</v>
      </c>
      <c r="J202" s="333"/>
      <c r="K202" s="353">
        <f t="shared" si="12"/>
        <v>87.773712952653824</v>
      </c>
      <c r="L202" s="353">
        <f t="shared" si="13"/>
        <v>371282.80578972568</v>
      </c>
      <c r="M202" s="343" t="s">
        <v>194</v>
      </c>
      <c r="N202" s="341" t="s">
        <v>146</v>
      </c>
    </row>
    <row r="203" spans="2:14" x14ac:dyDescent="0.25">
      <c r="B203" s="352" t="s">
        <v>16</v>
      </c>
      <c r="C203" s="339"/>
      <c r="D203" s="340" t="s">
        <v>36</v>
      </c>
      <c r="E203" s="341" t="s">
        <v>31</v>
      </c>
      <c r="F203" s="330" t="s">
        <v>619</v>
      </c>
      <c r="G203" s="331"/>
      <c r="H203" s="273"/>
      <c r="I203" s="308">
        <v>1798.4468640217799</v>
      </c>
      <c r="J203" s="333"/>
      <c r="K203" s="353">
        <f t="shared" si="12"/>
        <v>773.33215152936532</v>
      </c>
      <c r="L203" s="353">
        <f t="shared" si="13"/>
        <v>3271195.0009692153</v>
      </c>
      <c r="M203" s="343" t="s">
        <v>655</v>
      </c>
      <c r="N203" s="341" t="s">
        <v>146</v>
      </c>
    </row>
    <row r="204" spans="2:14" x14ac:dyDescent="0.25">
      <c r="B204" s="352" t="s">
        <v>16</v>
      </c>
      <c r="C204" s="339"/>
      <c r="D204" s="340" t="s">
        <v>36</v>
      </c>
      <c r="E204" s="341" t="s">
        <v>31</v>
      </c>
      <c r="F204" s="330" t="s">
        <v>195</v>
      </c>
      <c r="G204" s="331"/>
      <c r="H204" s="273"/>
      <c r="I204" s="308">
        <v>677.08310396913805</v>
      </c>
      <c r="J204" s="333"/>
      <c r="K204" s="353">
        <f t="shared" si="12"/>
        <v>291.14573470672934</v>
      </c>
      <c r="L204" s="353">
        <f t="shared" si="13"/>
        <v>1231546.457809465</v>
      </c>
      <c r="M204" s="343" t="s">
        <v>196</v>
      </c>
      <c r="N204" s="341" t="s">
        <v>146</v>
      </c>
    </row>
    <row r="205" spans="2:14" x14ac:dyDescent="0.25">
      <c r="B205" s="352" t="s">
        <v>16</v>
      </c>
      <c r="C205" s="339">
        <v>43199</v>
      </c>
      <c r="D205" s="340" t="s">
        <v>197</v>
      </c>
      <c r="E205" s="341" t="s">
        <v>27</v>
      </c>
      <c r="F205" s="330" t="s">
        <v>198</v>
      </c>
      <c r="G205" s="331"/>
      <c r="H205" s="273"/>
      <c r="I205" s="308">
        <v>710.72314941473496</v>
      </c>
      <c r="J205" s="333"/>
      <c r="K205" s="353">
        <f t="shared" si="12"/>
        <v>305.61095424833604</v>
      </c>
      <c r="L205" s="353">
        <f t="shared" si="13"/>
        <v>1292734.3364704615</v>
      </c>
      <c r="M205" s="343" t="s">
        <v>199</v>
      </c>
      <c r="N205" s="341" t="s">
        <v>146</v>
      </c>
    </row>
    <row r="206" spans="2:14" x14ac:dyDescent="0.25">
      <c r="B206" s="352" t="s">
        <v>16</v>
      </c>
      <c r="C206" s="339">
        <v>43199</v>
      </c>
      <c r="D206" s="340" t="s">
        <v>39</v>
      </c>
      <c r="E206" s="341" t="s">
        <v>31</v>
      </c>
      <c r="F206" s="330" t="s">
        <v>200</v>
      </c>
      <c r="G206" s="331"/>
      <c r="H206" s="273"/>
      <c r="I206" s="308">
        <v>312.07123833095699</v>
      </c>
      <c r="J206" s="333"/>
      <c r="K206" s="353">
        <f t="shared" si="12"/>
        <v>134.19063248231151</v>
      </c>
      <c r="L206" s="353">
        <f t="shared" si="13"/>
        <v>567626.37540017767</v>
      </c>
      <c r="M206" s="343" t="s">
        <v>201</v>
      </c>
      <c r="N206" s="341" t="s">
        <v>146</v>
      </c>
    </row>
    <row r="207" spans="2:14" x14ac:dyDescent="0.25">
      <c r="B207" s="352" t="s">
        <v>16</v>
      </c>
      <c r="C207" s="339">
        <v>43388</v>
      </c>
      <c r="D207" s="340" t="s">
        <v>535</v>
      </c>
      <c r="E207" s="341" t="s">
        <v>129</v>
      </c>
      <c r="F207" s="330" t="s">
        <v>620</v>
      </c>
      <c r="G207" s="331"/>
      <c r="H207" s="273"/>
      <c r="I207" s="308">
        <v>820.53213440585398</v>
      </c>
      <c r="J207" s="333"/>
      <c r="K207" s="353">
        <f t="shared" si="12"/>
        <v>352.82881779451719</v>
      </c>
      <c r="L207" s="353">
        <f t="shared" si="13"/>
        <v>1492465.8992708076</v>
      </c>
      <c r="M207" s="343" t="s">
        <v>656</v>
      </c>
      <c r="N207" s="341" t="s">
        <v>146</v>
      </c>
    </row>
    <row r="208" spans="2:14" x14ac:dyDescent="0.25">
      <c r="B208" s="352" t="s">
        <v>16</v>
      </c>
      <c r="C208" s="339">
        <v>43388</v>
      </c>
      <c r="D208" s="340" t="s">
        <v>535</v>
      </c>
      <c r="E208" s="341" t="s">
        <v>129</v>
      </c>
      <c r="F208" s="330" t="s">
        <v>621</v>
      </c>
      <c r="G208" s="331"/>
      <c r="H208" s="273"/>
      <c r="I208" s="308">
        <v>173.97045178788099</v>
      </c>
      <c r="J208" s="333"/>
      <c r="K208" s="353">
        <f t="shared" si="12"/>
        <v>74.807294268788823</v>
      </c>
      <c r="L208" s="353">
        <f t="shared" si="13"/>
        <v>316434.85475697671</v>
      </c>
      <c r="M208" s="343" t="s">
        <v>657</v>
      </c>
      <c r="N208" s="341" t="s">
        <v>146</v>
      </c>
    </row>
    <row r="209" spans="2:14" x14ac:dyDescent="0.25">
      <c r="B209" s="352" t="s">
        <v>16</v>
      </c>
      <c r="C209" s="339">
        <v>43594</v>
      </c>
      <c r="D209" s="340" t="s">
        <v>56</v>
      </c>
      <c r="E209" s="341" t="s">
        <v>18</v>
      </c>
      <c r="F209" s="330" t="s">
        <v>622</v>
      </c>
      <c r="G209" s="331"/>
      <c r="H209" s="273"/>
      <c r="I209" s="308">
        <v>173.97045178788099</v>
      </c>
      <c r="J209" s="333"/>
      <c r="K209" s="353">
        <f t="shared" si="12"/>
        <v>74.807294268788823</v>
      </c>
      <c r="L209" s="353">
        <f t="shared" si="13"/>
        <v>316434.85475697671</v>
      </c>
      <c r="M209" s="343" t="s">
        <v>658</v>
      </c>
      <c r="N209" s="341" t="s">
        <v>146</v>
      </c>
    </row>
    <row r="210" spans="2:14" x14ac:dyDescent="0.25">
      <c r="B210" s="352" t="s">
        <v>16</v>
      </c>
      <c r="C210" s="339">
        <v>43605</v>
      </c>
      <c r="D210" s="340" t="s">
        <v>59</v>
      </c>
      <c r="E210" s="341" t="s">
        <v>18</v>
      </c>
      <c r="F210" s="330" t="s">
        <v>66</v>
      </c>
      <c r="G210" s="331"/>
      <c r="H210" s="273"/>
      <c r="I210" s="308">
        <v>239.47778085514801</v>
      </c>
      <c r="J210" s="333"/>
      <c r="K210" s="353">
        <f t="shared" si="12"/>
        <v>102.97544576771364</v>
      </c>
      <c r="L210" s="353">
        <f t="shared" si="13"/>
        <v>435586.13559742871</v>
      </c>
      <c r="M210" s="343" t="s">
        <v>67</v>
      </c>
      <c r="N210" s="341" t="s">
        <v>146</v>
      </c>
    </row>
    <row r="211" spans="2:14" x14ac:dyDescent="0.25">
      <c r="B211" s="352" t="s">
        <v>16</v>
      </c>
      <c r="C211" s="339">
        <v>43605</v>
      </c>
      <c r="D211" s="340" t="s">
        <v>59</v>
      </c>
      <c r="E211" s="341" t="s">
        <v>18</v>
      </c>
      <c r="F211" s="330" t="s">
        <v>68</v>
      </c>
      <c r="G211" s="331"/>
      <c r="H211" s="273"/>
      <c r="I211" s="308">
        <v>239.47778085514801</v>
      </c>
      <c r="J211" s="333"/>
      <c r="K211" s="353">
        <f t="shared" si="12"/>
        <v>102.97544576771364</v>
      </c>
      <c r="L211" s="353">
        <f t="shared" si="13"/>
        <v>435586.13559742871</v>
      </c>
      <c r="M211" s="343" t="s">
        <v>69</v>
      </c>
      <c r="N211" s="341" t="s">
        <v>146</v>
      </c>
    </row>
    <row r="212" spans="2:14" x14ac:dyDescent="0.25">
      <c r="B212" s="352" t="s">
        <v>16</v>
      </c>
      <c r="C212" s="339">
        <v>43607</v>
      </c>
      <c r="D212" s="340" t="s">
        <v>536</v>
      </c>
      <c r="E212" s="341" t="s">
        <v>18</v>
      </c>
      <c r="F212" s="330" t="s">
        <v>623</v>
      </c>
      <c r="G212" s="331"/>
      <c r="H212" s="273"/>
      <c r="I212" s="308">
        <v>239.47778085514801</v>
      </c>
      <c r="J212" s="333"/>
      <c r="K212" s="353">
        <f t="shared" si="12"/>
        <v>102.97544576771364</v>
      </c>
      <c r="L212" s="353">
        <f t="shared" si="13"/>
        <v>435586.13559742871</v>
      </c>
      <c r="M212" s="343" t="s">
        <v>659</v>
      </c>
      <c r="N212" s="341" t="s">
        <v>146</v>
      </c>
    </row>
    <row r="213" spans="2:14" x14ac:dyDescent="0.25">
      <c r="B213" s="352" t="s">
        <v>16</v>
      </c>
      <c r="C213" s="339">
        <v>43645</v>
      </c>
      <c r="D213" s="340" t="s">
        <v>70</v>
      </c>
      <c r="E213" s="341" t="s">
        <v>31</v>
      </c>
      <c r="F213" s="330" t="s">
        <v>206</v>
      </c>
      <c r="G213" s="331"/>
      <c r="H213" s="273"/>
      <c r="I213" s="308">
        <v>727.05601907032201</v>
      </c>
      <c r="J213" s="333"/>
      <c r="K213" s="353">
        <f t="shared" si="12"/>
        <v>312.63408820023847</v>
      </c>
      <c r="L213" s="353">
        <f t="shared" si="13"/>
        <v>1322442.1930870088</v>
      </c>
      <c r="M213" s="343" t="s">
        <v>660</v>
      </c>
      <c r="N213" s="341" t="s">
        <v>146</v>
      </c>
    </row>
    <row r="214" spans="2:14" s="60" customFormat="1" x14ac:dyDescent="0.25">
      <c r="B214" s="271" t="s">
        <v>16</v>
      </c>
      <c r="C214" s="339">
        <v>43645</v>
      </c>
      <c r="D214" s="340" t="s">
        <v>70</v>
      </c>
      <c r="E214" s="341" t="s">
        <v>31</v>
      </c>
      <c r="F214" s="330" t="s">
        <v>202</v>
      </c>
      <c r="G214" s="331"/>
      <c r="H214" s="273"/>
      <c r="I214" s="308">
        <v>727.05601907032201</v>
      </c>
      <c r="J214" s="269"/>
      <c r="K214" s="353">
        <f t="shared" si="12"/>
        <v>312.63408820023847</v>
      </c>
      <c r="L214" s="353">
        <f t="shared" si="13"/>
        <v>1322442.1930870088</v>
      </c>
      <c r="M214" s="343" t="s">
        <v>203</v>
      </c>
      <c r="N214" s="341" t="s">
        <v>146</v>
      </c>
    </row>
    <row r="215" spans="2:14" x14ac:dyDescent="0.25">
      <c r="B215" s="352" t="s">
        <v>16</v>
      </c>
      <c r="C215" s="339">
        <v>43645</v>
      </c>
      <c r="D215" s="340" t="s">
        <v>70</v>
      </c>
      <c r="E215" s="341" t="s">
        <v>31</v>
      </c>
      <c r="F215" s="330" t="s">
        <v>204</v>
      </c>
      <c r="G215" s="331"/>
      <c r="H215" s="273"/>
      <c r="I215" s="308">
        <v>727.05601907032201</v>
      </c>
      <c r="J215" s="333"/>
      <c r="K215" s="353">
        <f t="shared" si="12"/>
        <v>312.63408820023847</v>
      </c>
      <c r="L215" s="353">
        <f t="shared" si="13"/>
        <v>1322442.1930870088</v>
      </c>
      <c r="M215" s="343" t="s">
        <v>205</v>
      </c>
      <c r="N215" s="341" t="s">
        <v>146</v>
      </c>
    </row>
    <row r="216" spans="2:14" ht="24.75" x14ac:dyDescent="0.25">
      <c r="B216" s="352" t="s">
        <v>16</v>
      </c>
      <c r="C216" s="339">
        <v>42450</v>
      </c>
      <c r="D216" s="340" t="s">
        <v>17</v>
      </c>
      <c r="E216" s="341" t="s">
        <v>18</v>
      </c>
      <c r="F216" s="329" t="s">
        <v>175</v>
      </c>
      <c r="G216" s="331"/>
      <c r="H216" s="273"/>
      <c r="I216" s="308">
        <v>727.05601907032201</v>
      </c>
      <c r="J216" s="333"/>
      <c r="K216" s="353">
        <f t="shared" si="12"/>
        <v>312.63408820023847</v>
      </c>
      <c r="L216" s="353">
        <f t="shared" si="13"/>
        <v>1322442.1930870088</v>
      </c>
      <c r="M216" s="343" t="s">
        <v>176</v>
      </c>
      <c r="N216" s="341" t="s">
        <v>146</v>
      </c>
    </row>
    <row r="217" spans="2:14" x14ac:dyDescent="0.25">
      <c r="B217" s="271" t="s">
        <v>16</v>
      </c>
      <c r="C217" s="339">
        <v>43888</v>
      </c>
      <c r="D217" s="340" t="s">
        <v>593</v>
      </c>
      <c r="E217" s="341" t="s">
        <v>27</v>
      </c>
      <c r="F217" s="330" t="s">
        <v>624</v>
      </c>
      <c r="G217" s="331"/>
      <c r="H217" s="273"/>
      <c r="I217" s="308">
        <v>204.12491384338099</v>
      </c>
      <c r="J217" s="333"/>
      <c r="K217" s="353">
        <f>33%*I217</f>
        <v>67.361221568315727</v>
      </c>
      <c r="L217" s="353">
        <f t="shared" si="13"/>
        <v>284937.96723397553</v>
      </c>
      <c r="M217" s="343" t="s">
        <v>661</v>
      </c>
      <c r="N217" s="341" t="s">
        <v>146</v>
      </c>
    </row>
    <row r="218" spans="2:14" x14ac:dyDescent="0.25">
      <c r="B218" s="352" t="s">
        <v>16</v>
      </c>
      <c r="C218" s="339">
        <v>44214</v>
      </c>
      <c r="D218" s="340" t="s">
        <v>594</v>
      </c>
      <c r="E218" s="341" t="s">
        <v>34</v>
      </c>
      <c r="F218" s="330" t="s">
        <v>35</v>
      </c>
      <c r="G218" s="331"/>
      <c r="H218" s="273"/>
      <c r="I218" s="308">
        <v>197</v>
      </c>
      <c r="J218" s="333"/>
      <c r="K218" s="353">
        <f t="shared" ref="K218:K226" si="14">33%*I218</f>
        <v>65.010000000000005</v>
      </c>
      <c r="L218" s="353">
        <f t="shared" ref="L218:L226" si="15">K218*4230</f>
        <v>274992.30000000005</v>
      </c>
      <c r="M218" s="343" t="s">
        <v>662</v>
      </c>
      <c r="N218" s="341" t="s">
        <v>146</v>
      </c>
    </row>
    <row r="219" spans="2:14" x14ac:dyDescent="0.25">
      <c r="B219" s="352" t="s">
        <v>16</v>
      </c>
      <c r="C219" s="339">
        <v>44214</v>
      </c>
      <c r="D219" s="340" t="s">
        <v>595</v>
      </c>
      <c r="E219" s="341" t="s">
        <v>34</v>
      </c>
      <c r="F219" s="330" t="s">
        <v>35</v>
      </c>
      <c r="G219" s="331"/>
      <c r="H219" s="273"/>
      <c r="I219" s="308">
        <v>208.22</v>
      </c>
      <c r="J219" s="333"/>
      <c r="K219" s="353">
        <f t="shared" si="14"/>
        <v>68.712600000000009</v>
      </c>
      <c r="L219" s="353">
        <f t="shared" si="15"/>
        <v>290654.29800000001</v>
      </c>
      <c r="M219" s="343" t="s">
        <v>663</v>
      </c>
      <c r="N219" s="341" t="s">
        <v>146</v>
      </c>
    </row>
    <row r="220" spans="2:14" x14ac:dyDescent="0.25">
      <c r="B220" s="352" t="s">
        <v>16</v>
      </c>
      <c r="C220" s="339">
        <v>44231</v>
      </c>
      <c r="D220" s="340" t="s">
        <v>537</v>
      </c>
      <c r="E220" s="341" t="s">
        <v>31</v>
      </c>
      <c r="F220" s="330" t="s">
        <v>446</v>
      </c>
      <c r="G220" s="331"/>
      <c r="H220" s="273"/>
      <c r="I220" s="308">
        <v>612.1</v>
      </c>
      <c r="J220" s="333"/>
      <c r="K220" s="353">
        <f t="shared" si="14"/>
        <v>201.99300000000002</v>
      </c>
      <c r="L220" s="353">
        <f t="shared" si="15"/>
        <v>854430.39000000013</v>
      </c>
      <c r="M220" s="343" t="s">
        <v>465</v>
      </c>
      <c r="N220" s="341" t="s">
        <v>146</v>
      </c>
    </row>
    <row r="221" spans="2:14" x14ac:dyDescent="0.25">
      <c r="B221" s="352" t="s">
        <v>16</v>
      </c>
      <c r="C221" s="339">
        <v>44228</v>
      </c>
      <c r="D221" s="340" t="s">
        <v>537</v>
      </c>
      <c r="E221" s="341" t="s">
        <v>31</v>
      </c>
      <c r="F221" s="330" t="s">
        <v>625</v>
      </c>
      <c r="G221" s="331"/>
      <c r="H221" s="273"/>
      <c r="I221" s="308">
        <v>796.25</v>
      </c>
      <c r="J221" s="333"/>
      <c r="K221" s="353">
        <f t="shared" si="14"/>
        <v>262.76249999999999</v>
      </c>
      <c r="L221" s="353">
        <f t="shared" si="15"/>
        <v>1111485.375</v>
      </c>
      <c r="M221" s="343" t="s">
        <v>664</v>
      </c>
      <c r="N221" s="341" t="s">
        <v>146</v>
      </c>
    </row>
    <row r="222" spans="2:14" x14ac:dyDescent="0.25">
      <c r="B222" s="352" t="s">
        <v>16</v>
      </c>
      <c r="C222" s="339">
        <v>44228</v>
      </c>
      <c r="D222" s="340" t="s">
        <v>537</v>
      </c>
      <c r="E222" s="341" t="s">
        <v>31</v>
      </c>
      <c r="F222" s="330" t="s">
        <v>626</v>
      </c>
      <c r="G222" s="331"/>
      <c r="H222" s="273"/>
      <c r="I222" s="308">
        <v>796.25</v>
      </c>
      <c r="J222" s="333"/>
      <c r="K222" s="353">
        <f t="shared" si="14"/>
        <v>262.76249999999999</v>
      </c>
      <c r="L222" s="353">
        <f t="shared" si="15"/>
        <v>1111485.375</v>
      </c>
      <c r="M222" s="343" t="s">
        <v>665</v>
      </c>
      <c r="N222" s="341" t="s">
        <v>146</v>
      </c>
    </row>
    <row r="223" spans="2:14" x14ac:dyDescent="0.25">
      <c r="B223" s="352" t="s">
        <v>16</v>
      </c>
      <c r="C223" s="339">
        <v>44228</v>
      </c>
      <c r="D223" s="340" t="s">
        <v>537</v>
      </c>
      <c r="E223" s="341" t="s">
        <v>31</v>
      </c>
      <c r="F223" s="330" t="s">
        <v>627</v>
      </c>
      <c r="G223" s="331"/>
      <c r="H223" s="273"/>
      <c r="I223" s="308">
        <v>796.25</v>
      </c>
      <c r="J223" s="333"/>
      <c r="K223" s="353">
        <f t="shared" si="14"/>
        <v>262.76249999999999</v>
      </c>
      <c r="L223" s="353">
        <f t="shared" si="15"/>
        <v>1111485.375</v>
      </c>
      <c r="M223" s="343" t="s">
        <v>666</v>
      </c>
      <c r="N223" s="341" t="s">
        <v>146</v>
      </c>
    </row>
    <row r="224" spans="2:14" x14ac:dyDescent="0.25">
      <c r="B224" s="352" t="s">
        <v>16</v>
      </c>
      <c r="C224" s="339">
        <v>44229</v>
      </c>
      <c r="D224" s="340" t="s">
        <v>596</v>
      </c>
      <c r="E224" s="341" t="s">
        <v>31</v>
      </c>
      <c r="F224" s="330" t="s">
        <v>420</v>
      </c>
      <c r="G224" s="331"/>
      <c r="H224" s="273"/>
      <c r="I224" s="308">
        <v>796.25</v>
      </c>
      <c r="J224" s="333"/>
      <c r="K224" s="353">
        <f t="shared" si="14"/>
        <v>262.76249999999999</v>
      </c>
      <c r="L224" s="353">
        <f t="shared" si="15"/>
        <v>1111485.375</v>
      </c>
      <c r="M224" s="343" t="s">
        <v>466</v>
      </c>
      <c r="N224" s="341" t="s">
        <v>146</v>
      </c>
    </row>
    <row r="225" spans="2:14" x14ac:dyDescent="0.25">
      <c r="B225" s="352" t="s">
        <v>16</v>
      </c>
      <c r="C225" s="339">
        <v>44229</v>
      </c>
      <c r="D225" s="340" t="s">
        <v>563</v>
      </c>
      <c r="E225" s="341" t="s">
        <v>31</v>
      </c>
      <c r="F225" s="330" t="s">
        <v>450</v>
      </c>
      <c r="G225" s="331"/>
      <c r="H225" s="273"/>
      <c r="I225" s="308">
        <v>815</v>
      </c>
      <c r="J225" s="333"/>
      <c r="K225" s="353">
        <f t="shared" si="14"/>
        <v>268.95</v>
      </c>
      <c r="L225" s="353">
        <f t="shared" si="15"/>
        <v>1137658.5</v>
      </c>
      <c r="M225" s="343" t="s">
        <v>470</v>
      </c>
      <c r="N225" s="341" t="s">
        <v>146</v>
      </c>
    </row>
    <row r="226" spans="2:14" x14ac:dyDescent="0.25">
      <c r="B226" s="352" t="s">
        <v>16</v>
      </c>
      <c r="C226" s="339">
        <v>44229</v>
      </c>
      <c r="D226" s="340" t="s">
        <v>563</v>
      </c>
      <c r="E226" s="341" t="s">
        <v>31</v>
      </c>
      <c r="F226" s="330" t="s">
        <v>628</v>
      </c>
      <c r="G226" s="331"/>
      <c r="H226" s="273"/>
      <c r="I226" s="308">
        <v>901.02</v>
      </c>
      <c r="J226" s="333"/>
      <c r="K226" s="353">
        <f t="shared" si="14"/>
        <v>297.33660000000003</v>
      </c>
      <c r="L226" s="353">
        <f t="shared" si="15"/>
        <v>1257733.8180000002</v>
      </c>
      <c r="M226" s="343" t="s">
        <v>667</v>
      </c>
      <c r="N226" s="341" t="s">
        <v>146</v>
      </c>
    </row>
    <row r="227" spans="2:14" x14ac:dyDescent="0.25">
      <c r="B227" s="132"/>
      <c r="C227" s="223"/>
      <c r="D227" s="224"/>
      <c r="E227" s="225"/>
      <c r="F227" s="226"/>
      <c r="G227" s="350"/>
      <c r="H227" s="91"/>
      <c r="I227" s="351"/>
      <c r="J227" s="47"/>
      <c r="K227" s="69"/>
      <c r="L227" s="69"/>
      <c r="M227" s="227"/>
      <c r="N227" s="225"/>
    </row>
    <row r="228" spans="2:14" x14ac:dyDescent="0.25">
      <c r="B228" s="6"/>
      <c r="C228" s="118"/>
      <c r="D228" s="239"/>
      <c r="E228" s="134"/>
      <c r="F228" s="179"/>
      <c r="G228" s="55"/>
      <c r="H228" s="85"/>
      <c r="I228" s="165"/>
      <c r="J228" s="47"/>
      <c r="K228" s="69">
        <f>SUM(K153:K226)</f>
        <v>13434.163170376043</v>
      </c>
      <c r="L228" s="228">
        <f>SUM(L153:L226)</f>
        <v>56826510.210690655</v>
      </c>
      <c r="M228" s="209"/>
      <c r="N228" s="77"/>
    </row>
    <row r="229" spans="2:14" ht="24.95" customHeight="1" x14ac:dyDescent="0.25">
      <c r="B229" s="90"/>
      <c r="C229" s="127"/>
      <c r="D229" s="54" t="s">
        <v>1198</v>
      </c>
      <c r="E229" s="143"/>
      <c r="F229" s="90"/>
      <c r="G229" s="185"/>
      <c r="H229" s="90"/>
      <c r="I229" s="173"/>
      <c r="J229" s="54"/>
      <c r="K229" s="54"/>
      <c r="L229" s="54"/>
      <c r="M229" s="143"/>
      <c r="N229" s="82"/>
    </row>
    <row r="230" spans="2:14" x14ac:dyDescent="0.25">
      <c r="B230" s="352" t="s">
        <v>16</v>
      </c>
      <c r="C230" s="358">
        <v>44228</v>
      </c>
      <c r="D230" s="340" t="s">
        <v>537</v>
      </c>
      <c r="E230" s="341" t="s">
        <v>31</v>
      </c>
      <c r="F230" s="330" t="s">
        <v>449</v>
      </c>
      <c r="G230" s="331"/>
      <c r="H230" s="273"/>
      <c r="I230" s="308">
        <v>796.25</v>
      </c>
      <c r="J230" s="333"/>
      <c r="K230" s="353">
        <f>33%*I230</f>
        <v>262.76249999999999</v>
      </c>
      <c r="L230" s="353">
        <f>K230*4230</f>
        <v>1111485.375</v>
      </c>
      <c r="M230" s="343" t="s">
        <v>469</v>
      </c>
      <c r="N230" s="341" t="s">
        <v>207</v>
      </c>
    </row>
    <row r="231" spans="2:14" x14ac:dyDescent="0.25">
      <c r="B231" s="352" t="s">
        <v>16</v>
      </c>
      <c r="C231" s="358">
        <v>44229</v>
      </c>
      <c r="D231" s="340" t="s">
        <v>668</v>
      </c>
      <c r="E231" s="341" t="s">
        <v>34</v>
      </c>
      <c r="F231" s="330" t="s">
        <v>673</v>
      </c>
      <c r="G231" s="331"/>
      <c r="H231" s="273"/>
      <c r="I231" s="308">
        <v>1744.18</v>
      </c>
      <c r="J231" s="333"/>
      <c r="K231" s="353">
        <f t="shared" ref="K231:K237" si="16">33%*I231</f>
        <v>575.57940000000008</v>
      </c>
      <c r="L231" s="353">
        <f t="shared" ref="L231:L237" si="17">K231*4230</f>
        <v>2434700.8620000002</v>
      </c>
      <c r="M231" s="343" t="s">
        <v>678</v>
      </c>
      <c r="N231" s="341" t="s">
        <v>207</v>
      </c>
    </row>
    <row r="232" spans="2:14" x14ac:dyDescent="0.25">
      <c r="B232" s="352" t="s">
        <v>16</v>
      </c>
      <c r="C232" s="358">
        <v>44229</v>
      </c>
      <c r="D232" s="340" t="s">
        <v>596</v>
      </c>
      <c r="E232" s="341" t="s">
        <v>31</v>
      </c>
      <c r="F232" s="330" t="s">
        <v>427</v>
      </c>
      <c r="G232" s="331"/>
      <c r="H232" s="273"/>
      <c r="I232" s="308">
        <v>815</v>
      </c>
      <c r="J232" s="333"/>
      <c r="K232" s="353">
        <f t="shared" si="16"/>
        <v>268.95</v>
      </c>
      <c r="L232" s="353">
        <f t="shared" si="17"/>
        <v>1137658.5</v>
      </c>
      <c r="M232" s="343" t="s">
        <v>421</v>
      </c>
      <c r="N232" s="341" t="s">
        <v>207</v>
      </c>
    </row>
    <row r="233" spans="2:14" x14ac:dyDescent="0.25">
      <c r="B233" s="352" t="s">
        <v>16</v>
      </c>
      <c r="C233" s="358">
        <v>44257</v>
      </c>
      <c r="D233" s="340" t="s">
        <v>669</v>
      </c>
      <c r="E233" s="341" t="s">
        <v>31</v>
      </c>
      <c r="F233" s="330" t="s">
        <v>674</v>
      </c>
      <c r="G233" s="331"/>
      <c r="H233" s="273"/>
      <c r="I233" s="308">
        <v>749.18</v>
      </c>
      <c r="J233" s="333"/>
      <c r="K233" s="353">
        <f t="shared" si="16"/>
        <v>247.2294</v>
      </c>
      <c r="L233" s="353">
        <f t="shared" si="17"/>
        <v>1045780.362</v>
      </c>
      <c r="M233" s="343" t="s">
        <v>679</v>
      </c>
      <c r="N233" s="341" t="s">
        <v>207</v>
      </c>
    </row>
    <row r="234" spans="2:14" x14ac:dyDescent="0.25">
      <c r="B234" s="352" t="s">
        <v>16</v>
      </c>
      <c r="C234" s="358">
        <v>44285</v>
      </c>
      <c r="D234" s="340" t="s">
        <v>670</v>
      </c>
      <c r="E234" s="341" t="s">
        <v>125</v>
      </c>
      <c r="F234" s="330" t="s">
        <v>675</v>
      </c>
      <c r="G234" s="331"/>
      <c r="H234" s="273"/>
      <c r="I234" s="308">
        <v>7272.01</v>
      </c>
      <c r="J234" s="333"/>
      <c r="K234" s="353">
        <f t="shared" si="16"/>
        <v>2399.7633000000001</v>
      </c>
      <c r="L234" s="353">
        <f t="shared" si="17"/>
        <v>10150998.759</v>
      </c>
      <c r="M234" s="343" t="s">
        <v>680</v>
      </c>
      <c r="N234" s="341" t="s">
        <v>207</v>
      </c>
    </row>
    <row r="235" spans="2:14" x14ac:dyDescent="0.25">
      <c r="B235" s="352" t="s">
        <v>16</v>
      </c>
      <c r="C235" s="358">
        <v>44229</v>
      </c>
      <c r="D235" s="340" t="s">
        <v>563</v>
      </c>
      <c r="E235" s="341" t="s">
        <v>31</v>
      </c>
      <c r="F235" s="330" t="s">
        <v>442</v>
      </c>
      <c r="G235" s="331"/>
      <c r="H235" s="273"/>
      <c r="I235" s="308">
        <v>796.25</v>
      </c>
      <c r="J235" s="333"/>
      <c r="K235" s="353">
        <f t="shared" si="16"/>
        <v>262.76249999999999</v>
      </c>
      <c r="L235" s="353">
        <f t="shared" si="17"/>
        <v>1111485.375</v>
      </c>
      <c r="M235" s="343" t="s">
        <v>461</v>
      </c>
      <c r="N235" s="341" t="s">
        <v>207</v>
      </c>
    </row>
    <row r="236" spans="2:14" x14ac:dyDescent="0.25">
      <c r="B236" s="352" t="s">
        <v>16</v>
      </c>
      <c r="C236" s="358">
        <v>44301</v>
      </c>
      <c r="D236" s="340" t="s">
        <v>671</v>
      </c>
      <c r="E236" s="341" t="s">
        <v>154</v>
      </c>
      <c r="F236" s="330" t="s">
        <v>676</v>
      </c>
      <c r="G236" s="331"/>
      <c r="H236" s="273"/>
      <c r="I236" s="308">
        <v>520.79999999999995</v>
      </c>
      <c r="J236" s="333"/>
      <c r="K236" s="353">
        <f t="shared" si="16"/>
        <v>171.864</v>
      </c>
      <c r="L236" s="353">
        <f t="shared" si="17"/>
        <v>726984.72</v>
      </c>
      <c r="M236" s="343" t="s">
        <v>681</v>
      </c>
      <c r="N236" s="341" t="s">
        <v>207</v>
      </c>
    </row>
    <row r="237" spans="2:14" x14ac:dyDescent="0.25">
      <c r="B237" s="352" t="s">
        <v>16</v>
      </c>
      <c r="C237" s="358">
        <v>44326</v>
      </c>
      <c r="D237" s="340" t="s">
        <v>672</v>
      </c>
      <c r="E237" s="341" t="s">
        <v>154</v>
      </c>
      <c r="F237" s="330" t="s">
        <v>677</v>
      </c>
      <c r="G237" s="331"/>
      <c r="H237" s="273"/>
      <c r="I237" s="257">
        <v>184.4</v>
      </c>
      <c r="J237" s="333"/>
      <c r="K237" s="353">
        <f t="shared" si="16"/>
        <v>60.852000000000004</v>
      </c>
      <c r="L237" s="353">
        <f t="shared" si="17"/>
        <v>257403.96000000002</v>
      </c>
      <c r="M237" s="343" t="s">
        <v>682</v>
      </c>
      <c r="N237" s="341" t="s">
        <v>207</v>
      </c>
    </row>
    <row r="238" spans="2:14" x14ac:dyDescent="0.25">
      <c r="B238" s="352"/>
      <c r="C238" s="118"/>
      <c r="D238" s="355"/>
      <c r="E238" s="209"/>
      <c r="F238" s="356"/>
      <c r="G238" s="350"/>
      <c r="H238" s="91"/>
      <c r="I238" s="174"/>
      <c r="J238" s="47"/>
      <c r="K238" s="47"/>
      <c r="L238" s="47"/>
      <c r="M238" s="209"/>
      <c r="N238" s="357"/>
    </row>
    <row r="239" spans="2:14" x14ac:dyDescent="0.25">
      <c r="B239" s="6"/>
      <c r="C239" s="118"/>
      <c r="D239" s="239"/>
      <c r="E239" s="134"/>
      <c r="F239" s="179"/>
      <c r="G239" s="55"/>
      <c r="H239" s="85"/>
      <c r="I239" s="83"/>
      <c r="J239" s="47"/>
      <c r="K239" s="47">
        <f>SUM(K230:K237)</f>
        <v>4249.7630999999992</v>
      </c>
      <c r="L239" s="228">
        <f>SUM(L230:L237)</f>
        <v>17976497.912999999</v>
      </c>
      <c r="M239" s="209"/>
      <c r="N239" s="77"/>
    </row>
    <row r="240" spans="2:14" x14ac:dyDescent="0.25">
      <c r="B240" s="6"/>
      <c r="C240" s="118"/>
      <c r="D240" s="239"/>
      <c r="E240" s="134"/>
      <c r="F240" s="179"/>
      <c r="G240" s="55"/>
      <c r="H240" s="85"/>
      <c r="I240" s="83"/>
      <c r="J240" s="47"/>
      <c r="K240" s="47"/>
      <c r="L240" s="47"/>
      <c r="M240" s="209"/>
      <c r="N240" s="77"/>
    </row>
    <row r="241" spans="2:14" x14ac:dyDescent="0.25">
      <c r="B241" s="6"/>
      <c r="C241" s="118"/>
      <c r="D241" s="239"/>
      <c r="E241" s="134"/>
      <c r="F241" s="179"/>
      <c r="G241" s="55"/>
      <c r="H241" s="85"/>
      <c r="I241" s="83"/>
      <c r="J241" s="47"/>
      <c r="K241" s="47"/>
      <c r="L241" s="47"/>
      <c r="M241" s="209"/>
      <c r="N241" s="77"/>
    </row>
    <row r="242" spans="2:14" x14ac:dyDescent="0.25">
      <c r="B242" s="6"/>
      <c r="C242" s="118"/>
      <c r="D242" s="239"/>
      <c r="E242" s="134"/>
      <c r="F242" s="179"/>
      <c r="G242" s="55"/>
      <c r="H242" s="91"/>
      <c r="I242" s="174"/>
      <c r="J242" s="47"/>
      <c r="K242" s="45"/>
      <c r="L242" s="45"/>
      <c r="M242" s="134"/>
      <c r="N242" s="77"/>
    </row>
    <row r="243" spans="2:14" x14ac:dyDescent="0.25">
      <c r="D243" s="242"/>
      <c r="G243" s="192"/>
      <c r="H243" s="193"/>
      <c r="I243" s="194"/>
      <c r="J243" s="195"/>
      <c r="K243" s="66"/>
      <c r="L243" s="66"/>
      <c r="M243" s="188"/>
    </row>
    <row r="244" spans="2:14" x14ac:dyDescent="0.25">
      <c r="F244" s="232" t="s">
        <v>922</v>
      </c>
      <c r="G244" s="233"/>
      <c r="H244" s="232"/>
      <c r="I244" s="234"/>
      <c r="J244" s="235"/>
      <c r="K244" s="235"/>
      <c r="L244" s="229">
        <f>L92+L112+L128+L150+L228+L239</f>
        <v>418026718.64347345</v>
      </c>
      <c r="M244" s="188"/>
    </row>
    <row r="245" spans="2:14" x14ac:dyDescent="0.25">
      <c r="G245" s="192"/>
      <c r="H245" s="187"/>
      <c r="I245" s="196"/>
      <c r="J245" s="104"/>
      <c r="K245" s="197"/>
      <c r="L245" s="197"/>
      <c r="M245" s="188"/>
    </row>
    <row r="246" spans="2:14" x14ac:dyDescent="0.25">
      <c r="G246" s="192"/>
      <c r="H246" s="187"/>
      <c r="I246" s="196"/>
      <c r="J246" s="104"/>
      <c r="K246" s="104"/>
      <c r="L246" s="104"/>
      <c r="M246" s="188"/>
    </row>
    <row r="247" spans="2:14" x14ac:dyDescent="0.25">
      <c r="G247" s="192"/>
      <c r="H247" s="187"/>
      <c r="I247" s="196"/>
      <c r="J247" s="104"/>
      <c r="K247" s="94" t="s">
        <v>21</v>
      </c>
      <c r="L247" s="363">
        <f>L92</f>
        <v>300891259.94260186</v>
      </c>
      <c r="M247" s="220"/>
    </row>
    <row r="248" spans="2:14" x14ac:dyDescent="0.25">
      <c r="G248" s="192"/>
      <c r="H248" s="187"/>
      <c r="I248" s="196"/>
      <c r="J248" s="104"/>
      <c r="K248" s="94" t="s">
        <v>90</v>
      </c>
      <c r="L248" s="198">
        <f>L112</f>
        <v>10318926.597071255</v>
      </c>
      <c r="M248" s="188"/>
    </row>
    <row r="249" spans="2:14" x14ac:dyDescent="0.25">
      <c r="G249" s="192"/>
      <c r="H249" s="187"/>
      <c r="I249" s="196"/>
      <c r="J249" s="359"/>
      <c r="K249" s="94" t="s">
        <v>109</v>
      </c>
      <c r="L249" s="198">
        <f>L128</f>
        <v>11052203.994151779</v>
      </c>
      <c r="M249" s="188"/>
    </row>
    <row r="250" spans="2:14" x14ac:dyDescent="0.25">
      <c r="G250" s="192"/>
      <c r="H250" s="187"/>
      <c r="I250" s="196"/>
      <c r="J250" s="360"/>
      <c r="K250" s="94" t="s">
        <v>117</v>
      </c>
      <c r="L250" s="198">
        <f>L150</f>
        <v>20961319.985957902</v>
      </c>
      <c r="M250" s="188"/>
    </row>
    <row r="251" spans="2:14" x14ac:dyDescent="0.25">
      <c r="G251" s="192"/>
      <c r="H251" s="187"/>
      <c r="I251" s="196"/>
      <c r="J251" s="360"/>
      <c r="K251" s="94" t="s">
        <v>146</v>
      </c>
      <c r="L251" s="198">
        <f>L228</f>
        <v>56826510.210690655</v>
      </c>
      <c r="M251" s="188"/>
    </row>
    <row r="252" spans="2:14" x14ac:dyDescent="0.25">
      <c r="G252" s="192"/>
      <c r="H252" s="187"/>
      <c r="I252" s="196"/>
      <c r="J252" s="360"/>
      <c r="K252" s="94" t="s">
        <v>207</v>
      </c>
      <c r="L252" s="198">
        <f>L239</f>
        <v>17976497.912999999</v>
      </c>
      <c r="M252" s="188"/>
    </row>
    <row r="253" spans="2:14" x14ac:dyDescent="0.25">
      <c r="G253" s="192"/>
      <c r="H253" s="187"/>
      <c r="I253" s="196"/>
      <c r="J253" s="360"/>
      <c r="K253" s="94" t="s">
        <v>923</v>
      </c>
      <c r="L253" s="199">
        <f>SUM(L247:L252)</f>
        <v>418026718.64347345</v>
      </c>
      <c r="M253" s="188"/>
    </row>
    <row r="254" spans="2:14" x14ac:dyDescent="0.25">
      <c r="D254" s="246" t="s">
        <v>1197</v>
      </c>
      <c r="G254" s="192"/>
      <c r="H254" s="187"/>
      <c r="I254" s="196"/>
      <c r="J254" s="360"/>
      <c r="K254" s="361"/>
      <c r="L254" s="361"/>
      <c r="M254" s="188"/>
    </row>
    <row r="255" spans="2:14" x14ac:dyDescent="0.25">
      <c r="G255" s="192"/>
      <c r="H255" s="187"/>
      <c r="I255" s="196"/>
      <c r="J255" s="360"/>
      <c r="K255" s="361"/>
      <c r="L255" s="361"/>
      <c r="M255" s="221"/>
    </row>
    <row r="256" spans="2:14" s="4" customFormat="1" x14ac:dyDescent="0.25">
      <c r="B256" s="99"/>
      <c r="C256" s="128"/>
      <c r="D256" s="246"/>
      <c r="E256" s="144"/>
      <c r="F256" s="99"/>
      <c r="G256" s="200"/>
      <c r="H256" s="201"/>
      <c r="I256" s="202"/>
      <c r="J256" s="362"/>
      <c r="K256" s="66"/>
      <c r="L256" s="66"/>
      <c r="M256" s="222"/>
      <c r="N256" s="100"/>
    </row>
    <row r="257" spans="7:13" x14ac:dyDescent="0.25">
      <c r="G257" s="192"/>
      <c r="H257" s="187"/>
      <c r="I257" s="196"/>
      <c r="J257" s="360"/>
      <c r="K257" s="360"/>
      <c r="L257" s="360"/>
      <c r="M257" s="188"/>
    </row>
  </sheetData>
  <mergeCells count="1">
    <mergeCell ref="B130:F130"/>
  </mergeCells>
  <conditionalFormatting sqref="M113">
    <cfRule type="duplicateValues" dxfId="3" priority="8"/>
  </conditionalFormatting>
  <conditionalFormatting sqref="M25">
    <cfRule type="duplicateValues" dxfId="2" priority="3"/>
  </conditionalFormatting>
  <conditionalFormatting sqref="M93">
    <cfRule type="duplicateValues" dxfId="1" priority="19"/>
  </conditionalFormatting>
  <conditionalFormatting sqref="M27:M38">
    <cfRule type="duplicateValues" dxfId="0" priority="21"/>
  </conditionalFormatting>
  <pageMargins left="0.7" right="0.7" top="0.75" bottom="0.75" header="0.3" footer="0.3"/>
  <pageSetup scale="10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'C:\Users\xmbonye\Desktop\[FAR Uganda-Insurance 2.xlsx]Donor, country + category code'!#REF!</xm:f>
          </x14:formula1>
          <xm:sqref>B230:B241 B10:B13 B218:B228 B131:B149 B24:B91 B115:B126 B96:B111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F482"/>
  <sheetViews>
    <sheetView workbookViewId="0">
      <pane ySplit="8" topLeftCell="A316" activePane="bottomLeft" state="frozen"/>
      <selection activeCell="C8" sqref="C8"/>
      <selection pane="bottomLeft" activeCell="K12" sqref="K12"/>
    </sheetView>
  </sheetViews>
  <sheetFormatPr defaultRowHeight="15" customHeight="1" x14ac:dyDescent="0.25"/>
  <cols>
    <col min="1" max="1" width="5.85546875" customWidth="1"/>
    <col min="2" max="2" width="15.42578125" customWidth="1"/>
    <col min="3" max="3" width="14.85546875" customWidth="1"/>
    <col min="4" max="4" width="24.7109375" hidden="1" customWidth="1"/>
    <col min="5" max="5" width="10.85546875" hidden="1" customWidth="1"/>
    <col min="6" max="6" width="27.42578125" customWidth="1"/>
    <col min="7" max="7" width="9.140625" style="80"/>
    <col min="8" max="9" width="15.42578125" style="10" customWidth="1"/>
    <col min="10" max="11" width="21" style="10" customWidth="1"/>
    <col min="12" max="12" width="17.140625" customWidth="1"/>
    <col min="13" max="13" width="20.28515625" style="98" customWidth="1"/>
  </cols>
  <sheetData>
    <row r="1" spans="1:240" ht="15" customHeight="1" x14ac:dyDescent="0.25">
      <c r="A1" s="22" t="s">
        <v>0</v>
      </c>
      <c r="B1" s="22"/>
      <c r="C1" s="22"/>
      <c r="D1" s="22"/>
      <c r="E1" s="22"/>
      <c r="F1" s="22"/>
      <c r="G1" s="71"/>
      <c r="H1" s="39"/>
      <c r="I1" s="39"/>
      <c r="J1" s="39"/>
      <c r="K1" s="39"/>
      <c r="L1" s="22"/>
      <c r="M1" s="96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</row>
    <row r="2" spans="1:240" ht="15" customHeight="1" x14ac:dyDescent="0.25">
      <c r="A2" s="22"/>
      <c r="B2" s="22"/>
      <c r="C2" s="22"/>
      <c r="D2" s="22"/>
      <c r="E2" s="22"/>
      <c r="F2" s="22"/>
      <c r="G2" s="71"/>
      <c r="H2" s="39"/>
      <c r="I2" s="39"/>
      <c r="J2" s="39"/>
      <c r="K2" s="39"/>
      <c r="L2" s="22"/>
      <c r="M2" s="96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</row>
    <row r="3" spans="1:240" ht="15" customHeight="1" x14ac:dyDescent="0.25">
      <c r="A3" s="14"/>
      <c r="B3" s="14"/>
      <c r="C3" s="38"/>
      <c r="D3" s="22"/>
      <c r="E3" s="37" t="s">
        <v>208</v>
      </c>
      <c r="F3" s="36"/>
      <c r="G3" s="72"/>
      <c r="H3" s="35"/>
      <c r="I3" s="35"/>
      <c r="J3" s="35"/>
      <c r="K3" s="35"/>
      <c r="L3" s="34"/>
      <c r="M3" s="56"/>
      <c r="N3" s="14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</row>
    <row r="4" spans="1:240" ht="15" customHeight="1" x14ac:dyDescent="0.25">
      <c r="A4" s="22"/>
      <c r="B4" s="22"/>
      <c r="C4" s="22"/>
      <c r="D4" s="22"/>
      <c r="E4" s="33" t="s">
        <v>209</v>
      </c>
      <c r="F4" s="14"/>
      <c r="G4" s="189"/>
      <c r="H4" s="32"/>
      <c r="I4" s="32"/>
      <c r="J4" s="32"/>
      <c r="K4" s="32"/>
      <c r="L4" s="31"/>
      <c r="M4" s="56"/>
      <c r="N4" s="14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</row>
    <row r="5" spans="1:240" ht="15" customHeight="1" x14ac:dyDescent="0.25">
      <c r="A5" s="14"/>
      <c r="B5" s="14"/>
      <c r="C5" s="23"/>
      <c r="D5" s="22"/>
      <c r="E5" s="29" t="s">
        <v>210</v>
      </c>
      <c r="F5" s="28"/>
      <c r="G5" s="73"/>
      <c r="H5" s="27"/>
      <c r="I5" s="27"/>
      <c r="J5" s="27"/>
      <c r="K5" s="27"/>
      <c r="L5" s="26"/>
      <c r="M5" s="97"/>
      <c r="N5" s="14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</row>
    <row r="6" spans="1:240" ht="15" customHeight="1" x14ac:dyDescent="0.25">
      <c r="A6" s="14"/>
      <c r="B6" s="14"/>
      <c r="C6" s="23"/>
      <c r="D6" s="3"/>
      <c r="E6" s="14"/>
      <c r="F6" s="23"/>
      <c r="G6" s="74"/>
      <c r="H6" s="25"/>
      <c r="I6" s="25"/>
      <c r="J6" s="147">
        <v>4230.1000000000004</v>
      </c>
      <c r="K6" s="160"/>
      <c r="L6" s="24"/>
      <c r="M6" s="97"/>
      <c r="N6" s="14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</row>
    <row r="7" spans="1:240" ht="15" customHeight="1" x14ac:dyDescent="0.25">
      <c r="A7" s="14"/>
      <c r="B7" s="14"/>
      <c r="C7" s="23"/>
      <c r="D7" s="3"/>
      <c r="E7" s="14"/>
      <c r="F7" s="23"/>
      <c r="G7" s="74"/>
      <c r="H7" s="25"/>
      <c r="I7" s="25"/>
      <c r="J7" s="25"/>
      <c r="K7" s="25"/>
      <c r="L7" s="24"/>
      <c r="M7" s="97"/>
      <c r="N7" s="14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</row>
    <row r="8" spans="1:240" s="1" customFormat="1" ht="34.5" customHeight="1" x14ac:dyDescent="0.25">
      <c r="A8" s="18"/>
      <c r="B8" s="18" t="s">
        <v>211</v>
      </c>
      <c r="C8" s="21" t="s">
        <v>5</v>
      </c>
      <c r="D8" s="18" t="s">
        <v>6</v>
      </c>
      <c r="E8" s="18" t="s">
        <v>7</v>
      </c>
      <c r="F8" s="18" t="s">
        <v>8</v>
      </c>
      <c r="G8" s="75" t="s">
        <v>11</v>
      </c>
      <c r="H8" s="61" t="s">
        <v>895</v>
      </c>
      <c r="I8" s="61" t="s">
        <v>896</v>
      </c>
      <c r="J8" s="62" t="s">
        <v>683</v>
      </c>
      <c r="K8" s="62" t="s">
        <v>897</v>
      </c>
      <c r="L8" s="18" t="s">
        <v>12</v>
      </c>
      <c r="M8" s="18" t="s">
        <v>13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</row>
    <row r="9" spans="1:240" s="1" customFormat="1" ht="15" customHeight="1" x14ac:dyDescent="0.25">
      <c r="A9" s="364"/>
      <c r="B9" s="364"/>
      <c r="C9" s="528"/>
      <c r="D9" s="528"/>
      <c r="E9" s="528"/>
      <c r="F9" s="528"/>
      <c r="G9" s="528"/>
      <c r="H9" s="528"/>
      <c r="I9" s="528"/>
      <c r="J9" s="528"/>
      <c r="K9" s="528"/>
      <c r="L9" s="528"/>
      <c r="M9" s="52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</row>
    <row r="10" spans="1:240" s="1" customFormat="1" x14ac:dyDescent="0.25">
      <c r="A10" s="364"/>
      <c r="B10" s="365" t="s">
        <v>375</v>
      </c>
      <c r="C10" s="366"/>
      <c r="D10" s="367"/>
      <c r="E10" s="368"/>
      <c r="F10" s="367" t="s">
        <v>684</v>
      </c>
      <c r="G10" s="369">
        <v>316</v>
      </c>
      <c r="H10" s="370">
        <f t="shared" ref="H10" si="0">10%*G10</f>
        <v>31.6</v>
      </c>
      <c r="I10" s="370">
        <f t="shared" ref="I10" si="1">33%*G10</f>
        <v>104.28</v>
      </c>
      <c r="J10" s="260">
        <f t="shared" ref="J10" si="2">G10-I10</f>
        <v>211.72</v>
      </c>
      <c r="K10" s="371">
        <f>J10*J6</f>
        <v>895596.77200000011</v>
      </c>
      <c r="L10" s="365" t="s">
        <v>727</v>
      </c>
      <c r="M10" s="365" t="s">
        <v>109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</row>
    <row r="11" spans="1:240" s="1" customFormat="1" ht="26.25" x14ac:dyDescent="0.25">
      <c r="A11" s="364"/>
      <c r="B11" s="365" t="s">
        <v>213</v>
      </c>
      <c r="C11" s="366">
        <v>40449</v>
      </c>
      <c r="D11" s="367"/>
      <c r="E11" s="368"/>
      <c r="F11" s="367" t="s">
        <v>685</v>
      </c>
      <c r="G11" s="380">
        <v>1309.7</v>
      </c>
      <c r="H11" s="370">
        <f t="shared" ref="H11:H74" si="3">10%*G11</f>
        <v>130.97</v>
      </c>
      <c r="I11" s="370">
        <f t="shared" ref="I11:I74" si="4">33%*G11</f>
        <v>432.20100000000002</v>
      </c>
      <c r="J11" s="260">
        <f t="shared" ref="J11:J74" si="5">G11-I11</f>
        <v>877.49900000000002</v>
      </c>
      <c r="K11" s="371">
        <f t="shared" ref="K11:K42" si="6">J11*4230.1</f>
        <v>3711908.5199000002</v>
      </c>
      <c r="L11" s="365" t="s">
        <v>893</v>
      </c>
      <c r="M11" s="365" t="s">
        <v>894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</row>
    <row r="12" spans="1:240" ht="26.25" x14ac:dyDescent="0.25">
      <c r="A12" s="373"/>
      <c r="B12" s="365" t="s">
        <v>213</v>
      </c>
      <c r="C12" s="366"/>
      <c r="D12" s="367"/>
      <c r="E12" s="368"/>
      <c r="F12" s="367" t="s">
        <v>686</v>
      </c>
      <c r="G12" s="374">
        <v>881.40651558073705</v>
      </c>
      <c r="H12" s="370">
        <f t="shared" si="3"/>
        <v>88.140651558073714</v>
      </c>
      <c r="I12" s="370">
        <f t="shared" si="4"/>
        <v>290.86415014164322</v>
      </c>
      <c r="J12" s="260">
        <f t="shared" si="5"/>
        <v>590.54236543909383</v>
      </c>
      <c r="K12" s="371">
        <f t="shared" si="6"/>
        <v>2498053.2600439112</v>
      </c>
      <c r="L12" s="365" t="s">
        <v>401</v>
      </c>
      <c r="M12" s="365" t="s">
        <v>117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</row>
    <row r="13" spans="1:240" s="2" customFormat="1" ht="26.25" x14ac:dyDescent="0.25">
      <c r="A13" s="375"/>
      <c r="B13" s="365" t="s">
        <v>213</v>
      </c>
      <c r="C13" s="366"/>
      <c r="D13" s="367"/>
      <c r="E13" s="261"/>
      <c r="F13" s="367" t="s">
        <v>687</v>
      </c>
      <c r="G13" s="380">
        <v>596.44336235004801</v>
      </c>
      <c r="H13" s="370">
        <f t="shared" si="3"/>
        <v>59.644336235004801</v>
      </c>
      <c r="I13" s="370">
        <f t="shared" si="4"/>
        <v>196.82630957551586</v>
      </c>
      <c r="J13" s="260">
        <f t="shared" si="5"/>
        <v>399.61705277453211</v>
      </c>
      <c r="K13" s="371">
        <f t="shared" si="6"/>
        <v>1690420.0949415485</v>
      </c>
      <c r="L13" s="365" t="s">
        <v>757</v>
      </c>
      <c r="M13" s="365" t="s">
        <v>117</v>
      </c>
      <c r="N13" s="175"/>
    </row>
    <row r="14" spans="1:240" s="60" customFormat="1" x14ac:dyDescent="0.25">
      <c r="A14" s="378"/>
      <c r="B14" s="365" t="s">
        <v>212</v>
      </c>
      <c r="C14" s="366"/>
      <c r="D14" s="367"/>
      <c r="E14" s="70"/>
      <c r="F14" s="367" t="s">
        <v>688</v>
      </c>
      <c r="G14" s="380">
        <v>217.19504721488201</v>
      </c>
      <c r="H14" s="370">
        <f t="shared" si="3"/>
        <v>21.719504721488203</v>
      </c>
      <c r="I14" s="370">
        <f t="shared" si="4"/>
        <v>71.674365580911072</v>
      </c>
      <c r="J14" s="260">
        <f t="shared" si="5"/>
        <v>145.52068163397092</v>
      </c>
      <c r="K14" s="371">
        <f t="shared" si="6"/>
        <v>615567.03537986043</v>
      </c>
      <c r="L14" s="365" t="s">
        <v>402</v>
      </c>
      <c r="M14" s="365" t="s">
        <v>117</v>
      </c>
    </row>
    <row r="15" spans="1:240" x14ac:dyDescent="0.25">
      <c r="A15" s="375"/>
      <c r="B15" s="365" t="s">
        <v>212</v>
      </c>
      <c r="C15" s="366"/>
      <c r="D15" s="367"/>
      <c r="E15" s="70"/>
      <c r="F15" s="367" t="s">
        <v>214</v>
      </c>
      <c r="G15" s="380">
        <v>796.25</v>
      </c>
      <c r="H15" s="370">
        <f t="shared" si="3"/>
        <v>79.625</v>
      </c>
      <c r="I15" s="370">
        <f t="shared" si="4"/>
        <v>262.76249999999999</v>
      </c>
      <c r="J15" s="260">
        <f t="shared" si="5"/>
        <v>533.48749999999995</v>
      </c>
      <c r="K15" s="371">
        <f t="shared" si="6"/>
        <v>2256705.4737499999</v>
      </c>
      <c r="L15" s="365" t="s">
        <v>885</v>
      </c>
      <c r="M15" s="365" t="s">
        <v>117</v>
      </c>
    </row>
    <row r="16" spans="1:240" x14ac:dyDescent="0.25">
      <c r="A16" s="375"/>
      <c r="B16" s="365" t="s">
        <v>212</v>
      </c>
      <c r="C16" s="366"/>
      <c r="D16" s="367"/>
      <c r="E16" s="375"/>
      <c r="F16" s="367" t="s">
        <v>689</v>
      </c>
      <c r="G16" s="380">
        <v>796.25</v>
      </c>
      <c r="H16" s="370">
        <f t="shared" si="3"/>
        <v>79.625</v>
      </c>
      <c r="I16" s="370">
        <f t="shared" si="4"/>
        <v>262.76249999999999</v>
      </c>
      <c r="J16" s="260">
        <f t="shared" si="5"/>
        <v>533.48749999999995</v>
      </c>
      <c r="K16" s="371">
        <f t="shared" si="6"/>
        <v>2256705.4737499999</v>
      </c>
      <c r="L16" s="365" t="s">
        <v>886</v>
      </c>
      <c r="M16" s="365" t="s">
        <v>117</v>
      </c>
    </row>
    <row r="17" spans="1:13" x14ac:dyDescent="0.25">
      <c r="A17" s="375"/>
      <c r="B17" s="365" t="s">
        <v>212</v>
      </c>
      <c r="C17" s="366"/>
      <c r="D17" s="367"/>
      <c r="E17" s="368"/>
      <c r="F17" s="367" t="s">
        <v>690</v>
      </c>
      <c r="G17" s="380">
        <v>766.8</v>
      </c>
      <c r="H17" s="370">
        <f t="shared" si="3"/>
        <v>76.679999999999993</v>
      </c>
      <c r="I17" s="370">
        <f t="shared" si="4"/>
        <v>253.04399999999998</v>
      </c>
      <c r="J17" s="260">
        <f t="shared" si="5"/>
        <v>513.75599999999997</v>
      </c>
      <c r="K17" s="371">
        <f t="shared" si="6"/>
        <v>2173239.2556000003</v>
      </c>
      <c r="L17" s="365" t="s">
        <v>887</v>
      </c>
      <c r="M17" s="365" t="s">
        <v>117</v>
      </c>
    </row>
    <row r="18" spans="1:13" x14ac:dyDescent="0.25">
      <c r="A18" s="375"/>
      <c r="B18" s="365" t="s">
        <v>212</v>
      </c>
      <c r="C18" s="366"/>
      <c r="D18" s="367"/>
      <c r="E18" s="368"/>
      <c r="F18" s="367" t="s">
        <v>690</v>
      </c>
      <c r="G18" s="380">
        <v>201</v>
      </c>
      <c r="H18" s="370">
        <f t="shared" si="3"/>
        <v>20.100000000000001</v>
      </c>
      <c r="I18" s="370">
        <f t="shared" si="4"/>
        <v>66.33</v>
      </c>
      <c r="J18" s="260">
        <f t="shared" si="5"/>
        <v>134.67000000000002</v>
      </c>
      <c r="K18" s="371">
        <f t="shared" si="6"/>
        <v>569667.56700000016</v>
      </c>
      <c r="L18" s="365" t="s">
        <v>888</v>
      </c>
      <c r="M18" s="365" t="s">
        <v>117</v>
      </c>
    </row>
    <row r="19" spans="1:13" x14ac:dyDescent="0.25">
      <c r="A19" s="375"/>
      <c r="B19" s="365" t="s">
        <v>212</v>
      </c>
      <c r="C19" s="366"/>
      <c r="D19" s="367"/>
      <c r="E19" s="368"/>
      <c r="F19" s="367" t="s">
        <v>690</v>
      </c>
      <c r="G19" s="380">
        <v>815</v>
      </c>
      <c r="H19" s="370">
        <f t="shared" si="3"/>
        <v>81.5</v>
      </c>
      <c r="I19" s="370">
        <f t="shared" si="4"/>
        <v>268.95</v>
      </c>
      <c r="J19" s="260">
        <f t="shared" si="5"/>
        <v>546.04999999999995</v>
      </c>
      <c r="K19" s="371">
        <f t="shared" si="6"/>
        <v>2309846.105</v>
      </c>
      <c r="L19" s="365" t="s">
        <v>889</v>
      </c>
      <c r="M19" s="365" t="s">
        <v>117</v>
      </c>
    </row>
    <row r="20" spans="1:13" x14ac:dyDescent="0.25">
      <c r="A20" s="375"/>
      <c r="B20" s="365" t="s">
        <v>212</v>
      </c>
      <c r="C20" s="366"/>
      <c r="D20" s="367"/>
      <c r="E20" s="368"/>
      <c r="F20" s="367" t="s">
        <v>690</v>
      </c>
      <c r="G20" s="380">
        <v>851</v>
      </c>
      <c r="H20" s="370">
        <f t="shared" si="3"/>
        <v>85.100000000000009</v>
      </c>
      <c r="I20" s="370">
        <f t="shared" si="4"/>
        <v>280.83000000000004</v>
      </c>
      <c r="J20" s="260">
        <f t="shared" si="5"/>
        <v>570.16999999999996</v>
      </c>
      <c r="K20" s="371">
        <f t="shared" si="6"/>
        <v>2411876.1170000001</v>
      </c>
      <c r="L20" s="365" t="s">
        <v>890</v>
      </c>
      <c r="M20" s="365" t="s">
        <v>117</v>
      </c>
    </row>
    <row r="21" spans="1:13" x14ac:dyDescent="0.25">
      <c r="A21" s="375"/>
      <c r="B21" s="365" t="s">
        <v>212</v>
      </c>
      <c r="C21" s="366"/>
      <c r="D21" s="367"/>
      <c r="E21" s="368"/>
      <c r="F21" s="367" t="s">
        <v>689</v>
      </c>
      <c r="G21" s="380">
        <v>796.25</v>
      </c>
      <c r="H21" s="370">
        <f t="shared" si="3"/>
        <v>79.625</v>
      </c>
      <c r="I21" s="370">
        <f t="shared" si="4"/>
        <v>262.76249999999999</v>
      </c>
      <c r="J21" s="260">
        <f t="shared" si="5"/>
        <v>533.48749999999995</v>
      </c>
      <c r="K21" s="371">
        <f t="shared" si="6"/>
        <v>2256705.4737499999</v>
      </c>
      <c r="L21" s="365" t="s">
        <v>891</v>
      </c>
      <c r="M21" s="365" t="s">
        <v>117</v>
      </c>
    </row>
    <row r="22" spans="1:13" x14ac:dyDescent="0.25">
      <c r="A22" s="375"/>
      <c r="B22" s="365" t="s">
        <v>212</v>
      </c>
      <c r="C22" s="366"/>
      <c r="D22" s="367"/>
      <c r="E22" s="368"/>
      <c r="F22" s="367" t="s">
        <v>689</v>
      </c>
      <c r="G22" s="380">
        <v>702.8</v>
      </c>
      <c r="H22" s="370">
        <f t="shared" si="3"/>
        <v>70.28</v>
      </c>
      <c r="I22" s="370">
        <f t="shared" si="4"/>
        <v>231.92400000000001</v>
      </c>
      <c r="J22" s="260">
        <f t="shared" si="5"/>
        <v>470.87599999999998</v>
      </c>
      <c r="K22" s="371">
        <f t="shared" si="6"/>
        <v>1991852.5676000002</v>
      </c>
      <c r="L22" s="365" t="s">
        <v>892</v>
      </c>
      <c r="M22" s="365" t="s">
        <v>117</v>
      </c>
    </row>
    <row r="23" spans="1:13" x14ac:dyDescent="0.25">
      <c r="A23" s="375"/>
      <c r="B23" s="365" t="s">
        <v>212</v>
      </c>
      <c r="C23" s="366"/>
      <c r="D23" s="367"/>
      <c r="E23" s="368"/>
      <c r="F23" s="367" t="s">
        <v>689</v>
      </c>
      <c r="G23" s="380">
        <v>112.5</v>
      </c>
      <c r="H23" s="370">
        <f t="shared" si="3"/>
        <v>11.25</v>
      </c>
      <c r="I23" s="370">
        <f t="shared" si="4"/>
        <v>37.125</v>
      </c>
      <c r="J23" s="260">
        <f t="shared" si="5"/>
        <v>75.375</v>
      </c>
      <c r="K23" s="371">
        <f t="shared" si="6"/>
        <v>318843.78750000003</v>
      </c>
      <c r="L23" s="365" t="s">
        <v>772</v>
      </c>
      <c r="M23" s="365" t="s">
        <v>146</v>
      </c>
    </row>
    <row r="24" spans="1:13" x14ac:dyDescent="0.25">
      <c r="A24" s="375"/>
      <c r="B24" s="365" t="s">
        <v>212</v>
      </c>
      <c r="C24" s="366"/>
      <c r="D24" s="367"/>
      <c r="E24" s="368"/>
      <c r="F24" s="367" t="s">
        <v>216</v>
      </c>
      <c r="G24" s="380">
        <v>217.19504721488201</v>
      </c>
      <c r="H24" s="370">
        <f t="shared" si="3"/>
        <v>21.719504721488203</v>
      </c>
      <c r="I24" s="370">
        <f t="shared" si="4"/>
        <v>71.674365580911072</v>
      </c>
      <c r="J24" s="260">
        <f t="shared" si="5"/>
        <v>145.52068163397092</v>
      </c>
      <c r="K24" s="371">
        <f t="shared" si="6"/>
        <v>615567.03537986043</v>
      </c>
      <c r="L24" s="365" t="s">
        <v>234</v>
      </c>
      <c r="M24" s="365" t="s">
        <v>146</v>
      </c>
    </row>
    <row r="25" spans="1:13" x14ac:dyDescent="0.25">
      <c r="A25" s="375"/>
      <c r="B25" s="365" t="s">
        <v>375</v>
      </c>
      <c r="C25" s="366"/>
      <c r="D25" s="367"/>
      <c r="E25" s="368"/>
      <c r="F25" s="367" t="s">
        <v>689</v>
      </c>
      <c r="G25" s="380">
        <v>214.60567183281</v>
      </c>
      <c r="H25" s="370">
        <f t="shared" si="3"/>
        <v>21.460567183281</v>
      </c>
      <c r="I25" s="370">
        <f t="shared" si="4"/>
        <v>70.819871704827307</v>
      </c>
      <c r="J25" s="260">
        <f t="shared" si="5"/>
        <v>143.7858001279827</v>
      </c>
      <c r="K25" s="371">
        <f t="shared" si="6"/>
        <v>608228.3131213797</v>
      </c>
      <c r="L25" s="365" t="s">
        <v>229</v>
      </c>
      <c r="M25" s="365" t="s">
        <v>146</v>
      </c>
    </row>
    <row r="26" spans="1:13" x14ac:dyDescent="0.25">
      <c r="A26" s="375"/>
      <c r="B26" s="365" t="s">
        <v>375</v>
      </c>
      <c r="C26" s="366"/>
      <c r="D26" s="367"/>
      <c r="E26" s="368"/>
      <c r="F26" s="367" t="s">
        <v>689</v>
      </c>
      <c r="G26" s="380">
        <v>227.91</v>
      </c>
      <c r="H26" s="370">
        <f t="shared" si="3"/>
        <v>22.791</v>
      </c>
      <c r="I26" s="370">
        <f t="shared" si="4"/>
        <v>75.210300000000004</v>
      </c>
      <c r="J26" s="260">
        <f t="shared" si="5"/>
        <v>152.69970000000001</v>
      </c>
      <c r="K26" s="371">
        <f t="shared" si="6"/>
        <v>645935.00097000005</v>
      </c>
      <c r="L26" s="365" t="s">
        <v>882</v>
      </c>
      <c r="M26" s="365" t="s">
        <v>146</v>
      </c>
    </row>
    <row r="27" spans="1:13" x14ac:dyDescent="0.25">
      <c r="A27" s="375"/>
      <c r="B27" s="365" t="s">
        <v>375</v>
      </c>
      <c r="C27" s="366"/>
      <c r="D27" s="367"/>
      <c r="E27" s="368"/>
      <c r="F27" s="367" t="s">
        <v>689</v>
      </c>
      <c r="G27" s="380">
        <v>727</v>
      </c>
      <c r="H27" s="370">
        <f t="shared" si="3"/>
        <v>72.7</v>
      </c>
      <c r="I27" s="370">
        <f t="shared" si="4"/>
        <v>239.91000000000003</v>
      </c>
      <c r="J27" s="260">
        <f t="shared" si="5"/>
        <v>487.09</v>
      </c>
      <c r="K27" s="371">
        <f t="shared" si="6"/>
        <v>2060439.409</v>
      </c>
      <c r="L27" s="365" t="s">
        <v>883</v>
      </c>
      <c r="M27" s="365" t="s">
        <v>146</v>
      </c>
    </row>
    <row r="28" spans="1:13" x14ac:dyDescent="0.25">
      <c r="A28" s="375"/>
      <c r="B28" s="365" t="s">
        <v>375</v>
      </c>
      <c r="C28" s="366"/>
      <c r="D28" s="367"/>
      <c r="E28" s="368"/>
      <c r="F28" s="367" t="s">
        <v>689</v>
      </c>
      <c r="G28" s="380">
        <v>796.25</v>
      </c>
      <c r="H28" s="370">
        <f t="shared" si="3"/>
        <v>79.625</v>
      </c>
      <c r="I28" s="370">
        <f t="shared" si="4"/>
        <v>262.76249999999999</v>
      </c>
      <c r="J28" s="260">
        <f t="shared" si="5"/>
        <v>533.48749999999995</v>
      </c>
      <c r="K28" s="371">
        <f t="shared" si="6"/>
        <v>2256705.4737499999</v>
      </c>
      <c r="L28" s="365" t="s">
        <v>884</v>
      </c>
      <c r="M28" s="365" t="s">
        <v>146</v>
      </c>
    </row>
    <row r="29" spans="1:13" ht="15" customHeight="1" x14ac:dyDescent="0.25">
      <c r="A29" s="375"/>
      <c r="B29" s="365" t="s">
        <v>375</v>
      </c>
      <c r="C29" s="366"/>
      <c r="D29" s="367"/>
      <c r="E29" s="368"/>
      <c r="F29" s="367" t="s">
        <v>689</v>
      </c>
      <c r="G29" s="383">
        <v>247.83400667896601</v>
      </c>
      <c r="H29" s="370">
        <f t="shared" si="3"/>
        <v>24.783400667896601</v>
      </c>
      <c r="I29" s="370">
        <f t="shared" si="4"/>
        <v>81.785222204058783</v>
      </c>
      <c r="J29" s="260">
        <f t="shared" si="5"/>
        <v>166.04878447490722</v>
      </c>
      <c r="K29" s="371">
        <f t="shared" si="6"/>
        <v>702402.96320730506</v>
      </c>
      <c r="L29" s="365" t="s">
        <v>752</v>
      </c>
      <c r="M29" s="365" t="s">
        <v>90</v>
      </c>
    </row>
    <row r="30" spans="1:13" ht="15" customHeight="1" x14ac:dyDescent="0.25">
      <c r="A30" s="375"/>
      <c r="B30" s="365" t="s">
        <v>375</v>
      </c>
      <c r="C30" s="366"/>
      <c r="D30" s="367"/>
      <c r="E30" s="368"/>
      <c r="F30" s="367" t="s">
        <v>689</v>
      </c>
      <c r="G30" s="380">
        <v>404.63824133349402</v>
      </c>
      <c r="H30" s="370">
        <f t="shared" si="3"/>
        <v>40.463824133349405</v>
      </c>
      <c r="I30" s="370">
        <f t="shared" si="4"/>
        <v>133.53061964005303</v>
      </c>
      <c r="J30" s="260">
        <f t="shared" si="5"/>
        <v>271.10762169344099</v>
      </c>
      <c r="K30" s="371">
        <f t="shared" si="6"/>
        <v>1146812.3505254248</v>
      </c>
      <c r="L30" s="365" t="s">
        <v>771</v>
      </c>
      <c r="M30" s="365" t="s">
        <v>90</v>
      </c>
    </row>
    <row r="31" spans="1:13" ht="15" customHeight="1" x14ac:dyDescent="0.25">
      <c r="A31" s="375"/>
      <c r="B31" s="365" t="s">
        <v>375</v>
      </c>
      <c r="C31" s="366"/>
      <c r="D31" s="367"/>
      <c r="E31" s="368"/>
      <c r="F31" s="367" t="s">
        <v>689</v>
      </c>
      <c r="G31" s="380">
        <v>254.32939714108099</v>
      </c>
      <c r="H31" s="370">
        <f t="shared" si="3"/>
        <v>25.432939714108102</v>
      </c>
      <c r="I31" s="370">
        <f t="shared" si="4"/>
        <v>83.928701056556733</v>
      </c>
      <c r="J31" s="260">
        <f t="shared" si="5"/>
        <v>170.40069608452427</v>
      </c>
      <c r="K31" s="371">
        <f t="shared" si="6"/>
        <v>720811.98450714618</v>
      </c>
      <c r="L31" s="365" t="s">
        <v>774</v>
      </c>
      <c r="M31" s="365" t="s">
        <v>90</v>
      </c>
    </row>
    <row r="32" spans="1:13" ht="15" customHeight="1" x14ac:dyDescent="0.25">
      <c r="A32" s="375"/>
      <c r="B32" s="365" t="s">
        <v>212</v>
      </c>
      <c r="C32" s="366"/>
      <c r="D32" s="367"/>
      <c r="E32" s="368"/>
      <c r="F32" s="367" t="s">
        <v>155</v>
      </c>
      <c r="G32" s="380">
        <v>317</v>
      </c>
      <c r="H32" s="370">
        <f t="shared" si="3"/>
        <v>31.700000000000003</v>
      </c>
      <c r="I32" s="370">
        <f t="shared" si="4"/>
        <v>104.61</v>
      </c>
      <c r="J32" s="260">
        <f t="shared" si="5"/>
        <v>212.39</v>
      </c>
      <c r="K32" s="371">
        <f t="shared" si="6"/>
        <v>898430.93900000001</v>
      </c>
      <c r="L32" s="365" t="s">
        <v>789</v>
      </c>
      <c r="M32" s="365" t="s">
        <v>90</v>
      </c>
    </row>
    <row r="33" spans="1:13" ht="15" customHeight="1" x14ac:dyDescent="0.25">
      <c r="A33" s="375"/>
      <c r="B33" s="365" t="s">
        <v>212</v>
      </c>
      <c r="C33" s="366"/>
      <c r="D33" s="367"/>
      <c r="E33" s="70"/>
      <c r="F33" s="367" t="s">
        <v>342</v>
      </c>
      <c r="G33" s="380">
        <v>227.91</v>
      </c>
      <c r="H33" s="370">
        <f t="shared" si="3"/>
        <v>22.791</v>
      </c>
      <c r="I33" s="370">
        <f t="shared" si="4"/>
        <v>75.210300000000004</v>
      </c>
      <c r="J33" s="260">
        <f t="shared" si="5"/>
        <v>152.69970000000001</v>
      </c>
      <c r="K33" s="371">
        <f t="shared" si="6"/>
        <v>645935.00097000005</v>
      </c>
      <c r="L33" s="365" t="s">
        <v>879</v>
      </c>
      <c r="M33" s="365" t="s">
        <v>90</v>
      </c>
    </row>
    <row r="34" spans="1:13" ht="15" customHeight="1" x14ac:dyDescent="0.25">
      <c r="A34" s="375"/>
      <c r="B34" s="365" t="s">
        <v>212</v>
      </c>
      <c r="C34" s="366"/>
      <c r="D34" s="367"/>
      <c r="E34" s="375"/>
      <c r="F34" s="367" t="s">
        <v>691</v>
      </c>
      <c r="G34" s="380">
        <v>227.91</v>
      </c>
      <c r="H34" s="370">
        <f t="shared" si="3"/>
        <v>22.791</v>
      </c>
      <c r="I34" s="370">
        <f t="shared" si="4"/>
        <v>75.210300000000004</v>
      </c>
      <c r="J34" s="260">
        <f t="shared" si="5"/>
        <v>152.69970000000001</v>
      </c>
      <c r="K34" s="371">
        <f t="shared" si="6"/>
        <v>645935.00097000005</v>
      </c>
      <c r="L34" s="365" t="s">
        <v>880</v>
      </c>
      <c r="M34" s="365" t="s">
        <v>90</v>
      </c>
    </row>
    <row r="35" spans="1:13" ht="15" customHeight="1" x14ac:dyDescent="0.25">
      <c r="A35" s="375"/>
      <c r="B35" s="365" t="s">
        <v>212</v>
      </c>
      <c r="C35" s="366"/>
      <c r="D35" s="367"/>
      <c r="E35" s="375"/>
      <c r="F35" s="367" t="s">
        <v>691</v>
      </c>
      <c r="G35" s="380">
        <v>227.91</v>
      </c>
      <c r="H35" s="370">
        <f t="shared" si="3"/>
        <v>22.791</v>
      </c>
      <c r="I35" s="370">
        <f t="shared" si="4"/>
        <v>75.210300000000004</v>
      </c>
      <c r="J35" s="260">
        <f t="shared" si="5"/>
        <v>152.69970000000001</v>
      </c>
      <c r="K35" s="371">
        <f t="shared" si="6"/>
        <v>645935.00097000005</v>
      </c>
      <c r="L35" s="365" t="s">
        <v>881</v>
      </c>
      <c r="M35" s="365" t="s">
        <v>90</v>
      </c>
    </row>
    <row r="36" spans="1:13" ht="15" customHeight="1" x14ac:dyDescent="0.25">
      <c r="A36" s="375"/>
      <c r="B36" s="365" t="s">
        <v>212</v>
      </c>
      <c r="C36" s="366"/>
      <c r="D36" s="367"/>
      <c r="E36" s="375"/>
      <c r="F36" s="367" t="s">
        <v>691</v>
      </c>
      <c r="G36" s="374">
        <v>509</v>
      </c>
      <c r="H36" s="370">
        <f t="shared" si="3"/>
        <v>50.900000000000006</v>
      </c>
      <c r="I36" s="370">
        <f t="shared" si="4"/>
        <v>167.97</v>
      </c>
      <c r="J36" s="260">
        <f t="shared" si="5"/>
        <v>341.03</v>
      </c>
      <c r="K36" s="371">
        <f t="shared" si="6"/>
        <v>1442591.003</v>
      </c>
      <c r="L36" s="365" t="s">
        <v>739</v>
      </c>
      <c r="M36" s="365" t="s">
        <v>374</v>
      </c>
    </row>
    <row r="37" spans="1:13" ht="15" customHeight="1" x14ac:dyDescent="0.25">
      <c r="A37" s="375"/>
      <c r="B37" s="365" t="s">
        <v>212</v>
      </c>
      <c r="C37" s="366"/>
      <c r="D37" s="367"/>
      <c r="E37" s="368"/>
      <c r="F37" s="367" t="s">
        <v>691</v>
      </c>
      <c r="G37" s="383">
        <v>247.83400667896601</v>
      </c>
      <c r="H37" s="370">
        <f t="shared" si="3"/>
        <v>24.783400667896601</v>
      </c>
      <c r="I37" s="370">
        <f t="shared" si="4"/>
        <v>81.785222204058783</v>
      </c>
      <c r="J37" s="260">
        <f t="shared" si="5"/>
        <v>166.04878447490722</v>
      </c>
      <c r="K37" s="371">
        <f t="shared" si="6"/>
        <v>702402.96320730506</v>
      </c>
      <c r="L37" s="365" t="s">
        <v>377</v>
      </c>
      <c r="M37" s="365" t="s">
        <v>374</v>
      </c>
    </row>
    <row r="38" spans="1:13" ht="15" customHeight="1" x14ac:dyDescent="0.25">
      <c r="A38" s="375"/>
      <c r="B38" s="365" t="s">
        <v>212</v>
      </c>
      <c r="C38" s="366"/>
      <c r="D38" s="367"/>
      <c r="E38" s="368"/>
      <c r="F38" s="367" t="s">
        <v>691</v>
      </c>
      <c r="G38" s="380">
        <v>484.53944811504101</v>
      </c>
      <c r="H38" s="370">
        <f t="shared" si="3"/>
        <v>48.453944811504101</v>
      </c>
      <c r="I38" s="370">
        <f t="shared" si="4"/>
        <v>159.89801787796355</v>
      </c>
      <c r="J38" s="260">
        <f t="shared" si="5"/>
        <v>324.64143023707743</v>
      </c>
      <c r="K38" s="371">
        <f t="shared" si="6"/>
        <v>1373265.7140458613</v>
      </c>
      <c r="L38" s="365" t="s">
        <v>379</v>
      </c>
      <c r="M38" s="365" t="s">
        <v>374</v>
      </c>
    </row>
    <row r="39" spans="1:13" s="4" customFormat="1" ht="15" customHeight="1" x14ac:dyDescent="0.25">
      <c r="A39" s="382"/>
      <c r="B39" s="365" t="s">
        <v>375</v>
      </c>
      <c r="C39" s="366"/>
      <c r="D39" s="367"/>
      <c r="E39" s="382"/>
      <c r="F39" s="367" t="s">
        <v>376</v>
      </c>
      <c r="G39" s="380">
        <v>404.63824133349402</v>
      </c>
      <c r="H39" s="370">
        <f t="shared" si="3"/>
        <v>40.463824133349405</v>
      </c>
      <c r="I39" s="370">
        <f t="shared" si="4"/>
        <v>133.53061964005303</v>
      </c>
      <c r="J39" s="260">
        <f t="shared" si="5"/>
        <v>271.10762169344099</v>
      </c>
      <c r="K39" s="371">
        <f t="shared" si="6"/>
        <v>1146812.3505254248</v>
      </c>
      <c r="L39" s="365" t="s">
        <v>381</v>
      </c>
      <c r="M39" s="365" t="s">
        <v>374</v>
      </c>
    </row>
    <row r="40" spans="1:13" ht="15" customHeight="1" x14ac:dyDescent="0.25">
      <c r="A40" s="375"/>
      <c r="B40" s="365" t="s">
        <v>375</v>
      </c>
      <c r="C40" s="366"/>
      <c r="D40" s="367"/>
      <c r="E40" s="375"/>
      <c r="F40" s="367" t="s">
        <v>376</v>
      </c>
      <c r="G40" s="380">
        <v>217.19504721488201</v>
      </c>
      <c r="H40" s="370">
        <f t="shared" si="3"/>
        <v>21.719504721488203</v>
      </c>
      <c r="I40" s="370">
        <f t="shared" si="4"/>
        <v>71.674365580911072</v>
      </c>
      <c r="J40" s="260">
        <f t="shared" si="5"/>
        <v>145.52068163397092</v>
      </c>
      <c r="K40" s="371">
        <f t="shared" si="6"/>
        <v>615567.03537986043</v>
      </c>
      <c r="L40" s="365" t="s">
        <v>383</v>
      </c>
      <c r="M40" s="365" t="s">
        <v>374</v>
      </c>
    </row>
    <row r="41" spans="1:13" s="4" customFormat="1" ht="15" customHeight="1" x14ac:dyDescent="0.25">
      <c r="A41" s="382"/>
      <c r="B41" s="365" t="s">
        <v>375</v>
      </c>
      <c r="C41" s="366"/>
      <c r="D41" s="367"/>
      <c r="E41" s="382"/>
      <c r="F41" s="367" t="s">
        <v>376</v>
      </c>
      <c r="G41" s="380">
        <v>112.5</v>
      </c>
      <c r="H41" s="370">
        <f t="shared" si="3"/>
        <v>11.25</v>
      </c>
      <c r="I41" s="370">
        <f t="shared" si="4"/>
        <v>37.125</v>
      </c>
      <c r="J41" s="260">
        <f t="shared" si="5"/>
        <v>75.375</v>
      </c>
      <c r="K41" s="371">
        <f t="shared" si="6"/>
        <v>318843.78750000003</v>
      </c>
      <c r="L41" s="365" t="s">
        <v>778</v>
      </c>
      <c r="M41" s="365" t="s">
        <v>374</v>
      </c>
    </row>
    <row r="42" spans="1:13" ht="15" customHeight="1" x14ac:dyDescent="0.25">
      <c r="A42" s="375"/>
      <c r="B42" s="365" t="s">
        <v>212</v>
      </c>
      <c r="C42" s="366"/>
      <c r="D42" s="367"/>
      <c r="E42" s="375"/>
      <c r="F42" s="367" t="s">
        <v>692</v>
      </c>
      <c r="G42" s="380">
        <v>169.3</v>
      </c>
      <c r="H42" s="370">
        <f t="shared" si="3"/>
        <v>16.930000000000003</v>
      </c>
      <c r="I42" s="370">
        <f t="shared" si="4"/>
        <v>55.869000000000007</v>
      </c>
      <c r="J42" s="260">
        <f t="shared" si="5"/>
        <v>113.43100000000001</v>
      </c>
      <c r="K42" s="371">
        <f t="shared" si="6"/>
        <v>479824.47310000012</v>
      </c>
      <c r="L42" s="365" t="s">
        <v>333</v>
      </c>
      <c r="M42" s="365" t="s">
        <v>374</v>
      </c>
    </row>
    <row r="43" spans="1:13" ht="15" customHeight="1" x14ac:dyDescent="0.25">
      <c r="A43" s="375"/>
      <c r="B43" s="365" t="s">
        <v>212</v>
      </c>
      <c r="C43" s="366"/>
      <c r="D43" s="367"/>
      <c r="E43" s="375"/>
      <c r="F43" s="367" t="s">
        <v>692</v>
      </c>
      <c r="G43" s="380">
        <v>169.3</v>
      </c>
      <c r="H43" s="370">
        <f t="shared" si="3"/>
        <v>16.930000000000003</v>
      </c>
      <c r="I43" s="370">
        <f t="shared" si="4"/>
        <v>55.869000000000007</v>
      </c>
      <c r="J43" s="260">
        <f t="shared" si="5"/>
        <v>113.43100000000001</v>
      </c>
      <c r="K43" s="371">
        <f t="shared" ref="K43:K62" si="7">J43*4230.1</f>
        <v>479824.47310000012</v>
      </c>
      <c r="L43" s="365" t="s">
        <v>365</v>
      </c>
      <c r="M43" s="365" t="s">
        <v>374</v>
      </c>
    </row>
    <row r="44" spans="1:13" ht="15" customHeight="1" x14ac:dyDescent="0.25">
      <c r="A44" s="375"/>
      <c r="B44" s="365" t="s">
        <v>212</v>
      </c>
      <c r="C44" s="366"/>
      <c r="D44" s="367"/>
      <c r="E44" s="375"/>
      <c r="F44" s="367" t="s">
        <v>338</v>
      </c>
      <c r="G44" s="380">
        <v>169.3</v>
      </c>
      <c r="H44" s="370">
        <f t="shared" si="3"/>
        <v>16.930000000000003</v>
      </c>
      <c r="I44" s="370">
        <f t="shared" si="4"/>
        <v>55.869000000000007</v>
      </c>
      <c r="J44" s="260">
        <f t="shared" si="5"/>
        <v>113.43100000000001</v>
      </c>
      <c r="K44" s="371">
        <f t="shared" si="7"/>
        <v>479824.47310000012</v>
      </c>
      <c r="L44" s="365" t="s">
        <v>366</v>
      </c>
      <c r="M44" s="365" t="s">
        <v>374</v>
      </c>
    </row>
    <row r="45" spans="1:13" ht="15" customHeight="1" x14ac:dyDescent="0.25">
      <c r="A45" s="375"/>
      <c r="B45" s="365" t="s">
        <v>212</v>
      </c>
      <c r="C45" s="366"/>
      <c r="D45" s="367"/>
      <c r="E45" s="375"/>
      <c r="F45" s="367" t="s">
        <v>338</v>
      </c>
      <c r="G45" s="380">
        <v>169.3</v>
      </c>
      <c r="H45" s="370">
        <f t="shared" si="3"/>
        <v>16.930000000000003</v>
      </c>
      <c r="I45" s="370">
        <f t="shared" si="4"/>
        <v>55.869000000000007</v>
      </c>
      <c r="J45" s="260">
        <f t="shared" si="5"/>
        <v>113.43100000000001</v>
      </c>
      <c r="K45" s="371">
        <f t="shared" si="7"/>
        <v>479824.47310000012</v>
      </c>
      <c r="L45" s="365" t="s">
        <v>367</v>
      </c>
      <c r="M45" s="365" t="s">
        <v>374</v>
      </c>
    </row>
    <row r="46" spans="1:13" ht="15" customHeight="1" x14ac:dyDescent="0.25">
      <c r="A46" s="375"/>
      <c r="B46" s="365" t="s">
        <v>212</v>
      </c>
      <c r="C46" s="366"/>
      <c r="D46" s="367"/>
      <c r="E46" s="375"/>
      <c r="F46" s="367" t="s">
        <v>693</v>
      </c>
      <c r="G46" s="380">
        <v>169.3</v>
      </c>
      <c r="H46" s="370">
        <f t="shared" si="3"/>
        <v>16.930000000000003</v>
      </c>
      <c r="I46" s="370">
        <f t="shared" si="4"/>
        <v>55.869000000000007</v>
      </c>
      <c r="J46" s="260">
        <f t="shared" si="5"/>
        <v>113.43100000000001</v>
      </c>
      <c r="K46" s="371">
        <f t="shared" si="7"/>
        <v>479824.47310000012</v>
      </c>
      <c r="L46" s="365" t="s">
        <v>332</v>
      </c>
      <c r="M46" s="365" t="s">
        <v>374</v>
      </c>
    </row>
    <row r="47" spans="1:13" ht="15" customHeight="1" x14ac:dyDescent="0.25">
      <c r="A47" s="375"/>
      <c r="B47" s="365" t="s">
        <v>212</v>
      </c>
      <c r="C47" s="366"/>
      <c r="D47" s="367"/>
      <c r="E47" s="375"/>
      <c r="F47" s="367" t="s">
        <v>693</v>
      </c>
      <c r="G47" s="380">
        <v>169.3</v>
      </c>
      <c r="H47" s="370">
        <f t="shared" si="3"/>
        <v>16.930000000000003</v>
      </c>
      <c r="I47" s="370">
        <f t="shared" si="4"/>
        <v>55.869000000000007</v>
      </c>
      <c r="J47" s="260">
        <f t="shared" si="5"/>
        <v>113.43100000000001</v>
      </c>
      <c r="K47" s="371">
        <f t="shared" si="7"/>
        <v>479824.47310000012</v>
      </c>
      <c r="L47" s="365" t="s">
        <v>335</v>
      </c>
      <c r="M47" s="365" t="s">
        <v>374</v>
      </c>
    </row>
    <row r="48" spans="1:13" ht="30.75" customHeight="1" x14ac:dyDescent="0.25">
      <c r="A48" s="375"/>
      <c r="B48" s="365" t="s">
        <v>212</v>
      </c>
      <c r="C48" s="366"/>
      <c r="D48" s="367"/>
      <c r="E48" s="375"/>
      <c r="F48" s="367" t="s">
        <v>694</v>
      </c>
      <c r="G48" s="380">
        <v>169.3</v>
      </c>
      <c r="H48" s="370">
        <f t="shared" si="3"/>
        <v>16.930000000000003</v>
      </c>
      <c r="I48" s="370">
        <f t="shared" si="4"/>
        <v>55.869000000000007</v>
      </c>
      <c r="J48" s="260">
        <f t="shared" si="5"/>
        <v>113.43100000000001</v>
      </c>
      <c r="K48" s="371">
        <f t="shared" si="7"/>
        <v>479824.47310000012</v>
      </c>
      <c r="L48" s="365" t="s">
        <v>334</v>
      </c>
      <c r="M48" s="365" t="s">
        <v>374</v>
      </c>
    </row>
    <row r="49" spans="1:13" ht="15" customHeight="1" x14ac:dyDescent="0.25">
      <c r="A49" s="375"/>
      <c r="B49" s="365" t="s">
        <v>212</v>
      </c>
      <c r="C49" s="366"/>
      <c r="D49" s="367"/>
      <c r="E49" s="375"/>
      <c r="F49" s="367" t="s">
        <v>344</v>
      </c>
      <c r="G49" s="380">
        <v>791</v>
      </c>
      <c r="H49" s="370">
        <f t="shared" si="3"/>
        <v>79.100000000000009</v>
      </c>
      <c r="I49" s="370">
        <f t="shared" si="4"/>
        <v>261.03000000000003</v>
      </c>
      <c r="J49" s="260">
        <f t="shared" si="5"/>
        <v>529.97</v>
      </c>
      <c r="K49" s="371">
        <f t="shared" si="7"/>
        <v>2241826.0970000005</v>
      </c>
      <c r="L49" s="365" t="s">
        <v>368</v>
      </c>
      <c r="M49" s="365" t="s">
        <v>374</v>
      </c>
    </row>
    <row r="50" spans="1:13" ht="15" customHeight="1" x14ac:dyDescent="0.25">
      <c r="A50" s="375"/>
      <c r="B50" s="365" t="s">
        <v>212</v>
      </c>
      <c r="C50" s="366"/>
      <c r="D50" s="367"/>
      <c r="E50" s="375"/>
      <c r="F50" s="367" t="s">
        <v>344</v>
      </c>
      <c r="G50" s="380">
        <v>791</v>
      </c>
      <c r="H50" s="370">
        <f t="shared" si="3"/>
        <v>79.100000000000009</v>
      </c>
      <c r="I50" s="370">
        <f t="shared" si="4"/>
        <v>261.03000000000003</v>
      </c>
      <c r="J50" s="260">
        <f t="shared" si="5"/>
        <v>529.97</v>
      </c>
      <c r="K50" s="371">
        <f t="shared" si="7"/>
        <v>2241826.0970000005</v>
      </c>
      <c r="L50" s="365" t="s">
        <v>369</v>
      </c>
      <c r="M50" s="365" t="s">
        <v>374</v>
      </c>
    </row>
    <row r="51" spans="1:13" ht="15" customHeight="1" x14ac:dyDescent="0.25">
      <c r="A51" s="375"/>
      <c r="B51" s="365" t="s">
        <v>212</v>
      </c>
      <c r="C51" s="366"/>
      <c r="D51" s="367"/>
      <c r="E51" s="375"/>
      <c r="F51" s="367" t="s">
        <v>344</v>
      </c>
      <c r="G51" s="380">
        <v>791</v>
      </c>
      <c r="H51" s="370">
        <f t="shared" si="3"/>
        <v>79.100000000000009</v>
      </c>
      <c r="I51" s="370">
        <f t="shared" si="4"/>
        <v>261.03000000000003</v>
      </c>
      <c r="J51" s="260">
        <f t="shared" si="5"/>
        <v>529.97</v>
      </c>
      <c r="K51" s="371">
        <f t="shared" si="7"/>
        <v>2241826.0970000005</v>
      </c>
      <c r="L51" s="365" t="s">
        <v>370</v>
      </c>
      <c r="M51" s="365" t="s">
        <v>374</v>
      </c>
    </row>
    <row r="52" spans="1:13" ht="15" customHeight="1" x14ac:dyDescent="0.25">
      <c r="A52" s="375"/>
      <c r="B52" s="365" t="s">
        <v>212</v>
      </c>
      <c r="C52" s="366"/>
      <c r="D52" s="367"/>
      <c r="E52" s="375"/>
      <c r="F52" s="367" t="s">
        <v>344</v>
      </c>
      <c r="G52" s="380">
        <v>791</v>
      </c>
      <c r="H52" s="370">
        <f t="shared" si="3"/>
        <v>79.100000000000009</v>
      </c>
      <c r="I52" s="370">
        <f t="shared" si="4"/>
        <v>261.03000000000003</v>
      </c>
      <c r="J52" s="260">
        <f t="shared" si="5"/>
        <v>529.97</v>
      </c>
      <c r="K52" s="371">
        <f t="shared" si="7"/>
        <v>2241826.0970000005</v>
      </c>
      <c r="L52" s="365" t="s">
        <v>371</v>
      </c>
      <c r="M52" s="365" t="s">
        <v>374</v>
      </c>
    </row>
    <row r="53" spans="1:13" ht="15" customHeight="1" x14ac:dyDescent="0.25">
      <c r="A53" s="375"/>
      <c r="B53" s="365" t="s">
        <v>212</v>
      </c>
      <c r="C53" s="366"/>
      <c r="D53" s="367"/>
      <c r="E53" s="375"/>
      <c r="F53" s="367" t="s">
        <v>344</v>
      </c>
      <c r="G53" s="380">
        <v>791</v>
      </c>
      <c r="H53" s="370">
        <f t="shared" si="3"/>
        <v>79.100000000000009</v>
      </c>
      <c r="I53" s="370">
        <f t="shared" si="4"/>
        <v>261.03000000000003</v>
      </c>
      <c r="J53" s="260">
        <f t="shared" si="5"/>
        <v>529.97</v>
      </c>
      <c r="K53" s="371">
        <f t="shared" si="7"/>
        <v>2241826.0970000005</v>
      </c>
      <c r="L53" s="365" t="s">
        <v>372</v>
      </c>
      <c r="M53" s="365" t="s">
        <v>374</v>
      </c>
    </row>
    <row r="54" spans="1:13" ht="15" customHeight="1" x14ac:dyDescent="0.25">
      <c r="A54" s="375"/>
      <c r="B54" s="365" t="s">
        <v>212</v>
      </c>
      <c r="C54" s="366"/>
      <c r="D54" s="367"/>
      <c r="E54" s="375"/>
      <c r="F54" s="367" t="s">
        <v>344</v>
      </c>
      <c r="G54" s="380">
        <v>791</v>
      </c>
      <c r="H54" s="370">
        <f t="shared" si="3"/>
        <v>79.100000000000009</v>
      </c>
      <c r="I54" s="370">
        <f t="shared" si="4"/>
        <v>261.03000000000003</v>
      </c>
      <c r="J54" s="260">
        <f t="shared" si="5"/>
        <v>529.97</v>
      </c>
      <c r="K54" s="371">
        <f t="shared" si="7"/>
        <v>2241826.0970000005</v>
      </c>
      <c r="L54" s="365" t="s">
        <v>373</v>
      </c>
      <c r="M54" s="365" t="s">
        <v>374</v>
      </c>
    </row>
    <row r="55" spans="1:13" ht="15" customHeight="1" x14ac:dyDescent="0.25">
      <c r="A55" s="375"/>
      <c r="B55" s="365" t="s">
        <v>212</v>
      </c>
      <c r="C55" s="366"/>
      <c r="D55" s="367"/>
      <c r="E55" s="375"/>
      <c r="F55" s="367" t="s">
        <v>344</v>
      </c>
      <c r="G55" s="380">
        <v>262</v>
      </c>
      <c r="H55" s="370">
        <f t="shared" si="3"/>
        <v>26.200000000000003</v>
      </c>
      <c r="I55" s="370">
        <f t="shared" si="4"/>
        <v>86.460000000000008</v>
      </c>
      <c r="J55" s="260">
        <f t="shared" si="5"/>
        <v>175.54</v>
      </c>
      <c r="K55" s="371">
        <f t="shared" si="7"/>
        <v>742551.75400000007</v>
      </c>
      <c r="L55" s="365" t="s">
        <v>327</v>
      </c>
      <c r="M55" s="365" t="s">
        <v>374</v>
      </c>
    </row>
    <row r="56" spans="1:13" ht="15" customHeight="1" x14ac:dyDescent="0.25">
      <c r="A56" s="375"/>
      <c r="B56" s="365" t="s">
        <v>212</v>
      </c>
      <c r="C56" s="366"/>
      <c r="D56" s="367"/>
      <c r="E56" s="375"/>
      <c r="F56" s="367" t="s">
        <v>344</v>
      </c>
      <c r="G56" s="380">
        <v>262</v>
      </c>
      <c r="H56" s="370">
        <f t="shared" si="3"/>
        <v>26.200000000000003</v>
      </c>
      <c r="I56" s="370">
        <f t="shared" si="4"/>
        <v>86.460000000000008</v>
      </c>
      <c r="J56" s="260">
        <f t="shared" si="5"/>
        <v>175.54</v>
      </c>
      <c r="K56" s="371">
        <f t="shared" si="7"/>
        <v>742551.75400000007</v>
      </c>
      <c r="L56" s="365" t="s">
        <v>328</v>
      </c>
      <c r="M56" s="365" t="s">
        <v>374</v>
      </c>
    </row>
    <row r="57" spans="1:13" ht="15" customHeight="1" x14ac:dyDescent="0.25">
      <c r="A57" s="375"/>
      <c r="B57" s="365" t="s">
        <v>212</v>
      </c>
      <c r="C57" s="366"/>
      <c r="D57" s="367"/>
      <c r="E57" s="375"/>
      <c r="F57" s="367" t="s">
        <v>344</v>
      </c>
      <c r="G57" s="380">
        <v>262</v>
      </c>
      <c r="H57" s="370">
        <f t="shared" si="3"/>
        <v>26.200000000000003</v>
      </c>
      <c r="I57" s="370">
        <f t="shared" si="4"/>
        <v>86.460000000000008</v>
      </c>
      <c r="J57" s="260">
        <f t="shared" si="5"/>
        <v>175.54</v>
      </c>
      <c r="K57" s="371">
        <f t="shared" si="7"/>
        <v>742551.75400000007</v>
      </c>
      <c r="L57" s="365" t="s">
        <v>329</v>
      </c>
      <c r="M57" s="365" t="s">
        <v>374</v>
      </c>
    </row>
    <row r="58" spans="1:13" ht="15" customHeight="1" x14ac:dyDescent="0.25">
      <c r="A58" s="375"/>
      <c r="B58" s="365" t="s">
        <v>212</v>
      </c>
      <c r="C58" s="366"/>
      <c r="D58" s="367"/>
      <c r="E58" s="375"/>
      <c r="F58" s="367" t="s">
        <v>344</v>
      </c>
      <c r="G58" s="380">
        <v>262</v>
      </c>
      <c r="H58" s="370">
        <f t="shared" si="3"/>
        <v>26.200000000000003</v>
      </c>
      <c r="I58" s="370">
        <f t="shared" si="4"/>
        <v>86.460000000000008</v>
      </c>
      <c r="J58" s="260">
        <f t="shared" si="5"/>
        <v>175.54</v>
      </c>
      <c r="K58" s="371">
        <f t="shared" si="7"/>
        <v>742551.75400000007</v>
      </c>
      <c r="L58" s="365" t="s">
        <v>330</v>
      </c>
      <c r="M58" s="365" t="s">
        <v>374</v>
      </c>
    </row>
    <row r="59" spans="1:13" ht="15" customHeight="1" x14ac:dyDescent="0.25">
      <c r="A59" s="375"/>
      <c r="B59" s="365" t="s">
        <v>212</v>
      </c>
      <c r="C59" s="366"/>
      <c r="D59" s="367"/>
      <c r="E59" s="375"/>
      <c r="F59" s="367" t="s">
        <v>344</v>
      </c>
      <c r="G59" s="380">
        <v>279.10000000000002</v>
      </c>
      <c r="H59" s="370">
        <f t="shared" si="3"/>
        <v>27.910000000000004</v>
      </c>
      <c r="I59" s="370">
        <f t="shared" si="4"/>
        <v>92.103000000000009</v>
      </c>
      <c r="J59" s="260">
        <f t="shared" si="5"/>
        <v>186.99700000000001</v>
      </c>
      <c r="K59" s="371">
        <f t="shared" si="7"/>
        <v>791016.00970000017</v>
      </c>
      <c r="L59" s="365" t="s">
        <v>875</v>
      </c>
      <c r="M59" s="365" t="s">
        <v>374</v>
      </c>
    </row>
    <row r="60" spans="1:13" ht="15" customHeight="1" x14ac:dyDescent="0.25">
      <c r="A60" s="375"/>
      <c r="B60" s="365" t="s">
        <v>212</v>
      </c>
      <c r="C60" s="366"/>
      <c r="D60" s="367"/>
      <c r="E60" s="375"/>
      <c r="F60" s="367" t="s">
        <v>346</v>
      </c>
      <c r="G60" s="380">
        <v>279.10000000000002</v>
      </c>
      <c r="H60" s="370">
        <f t="shared" si="3"/>
        <v>27.910000000000004</v>
      </c>
      <c r="I60" s="370">
        <f t="shared" si="4"/>
        <v>92.103000000000009</v>
      </c>
      <c r="J60" s="260">
        <f t="shared" si="5"/>
        <v>186.99700000000001</v>
      </c>
      <c r="K60" s="371">
        <f t="shared" si="7"/>
        <v>791016.00970000017</v>
      </c>
      <c r="L60" s="365" t="s">
        <v>876</v>
      </c>
      <c r="M60" s="365" t="s">
        <v>374</v>
      </c>
    </row>
    <row r="61" spans="1:13" ht="15" customHeight="1" x14ac:dyDescent="0.25">
      <c r="A61" s="375"/>
      <c r="B61" s="365" t="s">
        <v>212</v>
      </c>
      <c r="C61" s="366"/>
      <c r="D61" s="367"/>
      <c r="E61" s="375"/>
      <c r="F61" s="367" t="s">
        <v>346</v>
      </c>
      <c r="G61" s="380">
        <v>279.10000000000002</v>
      </c>
      <c r="H61" s="370">
        <f t="shared" si="3"/>
        <v>27.910000000000004</v>
      </c>
      <c r="I61" s="370">
        <f t="shared" si="4"/>
        <v>92.103000000000009</v>
      </c>
      <c r="J61" s="260">
        <f t="shared" si="5"/>
        <v>186.99700000000001</v>
      </c>
      <c r="K61" s="371">
        <f t="shared" si="7"/>
        <v>791016.00970000017</v>
      </c>
      <c r="L61" s="365" t="s">
        <v>877</v>
      </c>
      <c r="M61" s="365" t="s">
        <v>374</v>
      </c>
    </row>
    <row r="62" spans="1:13" ht="15" customHeight="1" x14ac:dyDescent="0.25">
      <c r="A62" s="375"/>
      <c r="B62" s="365" t="s">
        <v>212</v>
      </c>
      <c r="C62" s="366"/>
      <c r="D62" s="367"/>
      <c r="E62" s="375"/>
      <c r="F62" s="367" t="s">
        <v>346</v>
      </c>
      <c r="G62" s="380">
        <v>279.10000000000002</v>
      </c>
      <c r="H62" s="370">
        <f t="shared" si="3"/>
        <v>27.910000000000004</v>
      </c>
      <c r="I62" s="370">
        <f t="shared" si="4"/>
        <v>92.103000000000009</v>
      </c>
      <c r="J62" s="260">
        <f t="shared" si="5"/>
        <v>186.99700000000001</v>
      </c>
      <c r="K62" s="371">
        <f t="shared" si="7"/>
        <v>791016.00970000017</v>
      </c>
      <c r="L62" s="365" t="s">
        <v>878</v>
      </c>
      <c r="M62" s="365" t="s">
        <v>374</v>
      </c>
    </row>
    <row r="63" spans="1:13" ht="15" customHeight="1" x14ac:dyDescent="0.25">
      <c r="A63" s="375"/>
      <c r="B63" s="365" t="s">
        <v>212</v>
      </c>
      <c r="C63" s="366"/>
      <c r="D63" s="367"/>
      <c r="E63" s="375"/>
      <c r="F63" s="367" t="s">
        <v>695</v>
      </c>
      <c r="G63" s="372">
        <v>524.30529548348397</v>
      </c>
      <c r="H63" s="370">
        <f t="shared" si="3"/>
        <v>52.430529548348403</v>
      </c>
      <c r="I63" s="370">
        <f t="shared" si="4"/>
        <v>173.02074750954972</v>
      </c>
      <c r="J63" s="260">
        <f t="shared" si="5"/>
        <v>351.28454797393425</v>
      </c>
      <c r="K63" s="371">
        <f>J63*J58</f>
        <v>61664.489551344413</v>
      </c>
      <c r="L63" s="365" t="s">
        <v>728</v>
      </c>
      <c r="M63" s="365" t="s">
        <v>21</v>
      </c>
    </row>
    <row r="64" spans="1:13" ht="15" customHeight="1" x14ac:dyDescent="0.25">
      <c r="A64" s="375"/>
      <c r="B64" s="365" t="s">
        <v>212</v>
      </c>
      <c r="C64" s="366"/>
      <c r="D64" s="367"/>
      <c r="E64" s="375"/>
      <c r="F64" s="367" t="s">
        <v>218</v>
      </c>
      <c r="G64" s="374">
        <v>526.59759498968299</v>
      </c>
      <c r="H64" s="370">
        <f t="shared" si="3"/>
        <v>52.659759498968299</v>
      </c>
      <c r="I64" s="370">
        <f t="shared" si="4"/>
        <v>173.77720634659539</v>
      </c>
      <c r="J64" s="260">
        <f t="shared" si="5"/>
        <v>352.8203886430876</v>
      </c>
      <c r="K64" s="371">
        <f>J64*J58</f>
        <v>61934.091022407592</v>
      </c>
      <c r="L64" s="365" t="s">
        <v>729</v>
      </c>
      <c r="M64" s="365" t="s">
        <v>21</v>
      </c>
    </row>
    <row r="65" spans="1:13" ht="15" customHeight="1" x14ac:dyDescent="0.25">
      <c r="A65" s="375"/>
      <c r="B65" s="365" t="s">
        <v>212</v>
      </c>
      <c r="C65" s="366"/>
      <c r="D65" s="367"/>
      <c r="E65" s="375"/>
      <c r="F65" s="367" t="s">
        <v>378</v>
      </c>
      <c r="G65" s="377">
        <v>195.94431773649001</v>
      </c>
      <c r="H65" s="370">
        <f t="shared" si="3"/>
        <v>19.594431773649003</v>
      </c>
      <c r="I65" s="370">
        <f t="shared" si="4"/>
        <v>64.661624853041701</v>
      </c>
      <c r="J65" s="260">
        <f t="shared" si="5"/>
        <v>131.28269288344831</v>
      </c>
      <c r="K65" s="371">
        <f>J65*J58</f>
        <v>23045.363908760515</v>
      </c>
      <c r="L65" s="365" t="s">
        <v>730</v>
      </c>
      <c r="M65" s="365" t="s">
        <v>21</v>
      </c>
    </row>
    <row r="66" spans="1:13" ht="15" customHeight="1" x14ac:dyDescent="0.25">
      <c r="A66" s="375"/>
      <c r="B66" s="365" t="s">
        <v>212</v>
      </c>
      <c r="C66" s="366"/>
      <c r="D66" s="367"/>
      <c r="E66" s="375"/>
      <c r="F66" s="367" t="s">
        <v>380</v>
      </c>
      <c r="G66" s="379">
        <v>632.263952305825</v>
      </c>
      <c r="H66" s="370">
        <f t="shared" si="3"/>
        <v>63.226395230582504</v>
      </c>
      <c r="I66" s="370">
        <f t="shared" si="4"/>
        <v>208.64710426092225</v>
      </c>
      <c r="J66" s="260">
        <f t="shared" si="5"/>
        <v>423.61684804490278</v>
      </c>
      <c r="K66" s="371">
        <f>J66*J58</f>
        <v>74361.701505802237</v>
      </c>
      <c r="L66" s="365" t="s">
        <v>731</v>
      </c>
      <c r="M66" s="365" t="s">
        <v>21</v>
      </c>
    </row>
    <row r="67" spans="1:13" ht="15" customHeight="1" x14ac:dyDescent="0.25">
      <c r="A67" s="375"/>
      <c r="B67" s="365" t="s">
        <v>212</v>
      </c>
      <c r="C67" s="366"/>
      <c r="D67" s="367"/>
      <c r="E67" s="375"/>
      <c r="F67" s="367" t="s">
        <v>696</v>
      </c>
      <c r="G67" s="110">
        <v>368.12958161272797</v>
      </c>
      <c r="H67" s="370">
        <f t="shared" si="3"/>
        <v>36.812958161272796</v>
      </c>
      <c r="I67" s="370">
        <f t="shared" si="4"/>
        <v>121.48276193220023</v>
      </c>
      <c r="J67" s="260">
        <f t="shared" si="5"/>
        <v>246.64681968052776</v>
      </c>
      <c r="K67" s="371">
        <f>J67*J58</f>
        <v>43296.382726719843</v>
      </c>
      <c r="L67" s="365" t="s">
        <v>215</v>
      </c>
      <c r="M67" s="365" t="s">
        <v>21</v>
      </c>
    </row>
    <row r="68" spans="1:13" ht="15" customHeight="1" x14ac:dyDescent="0.25">
      <c r="A68" s="375"/>
      <c r="B68" s="365" t="s">
        <v>212</v>
      </c>
      <c r="C68" s="366">
        <v>42564</v>
      </c>
      <c r="D68" s="367"/>
      <c r="E68" s="375"/>
      <c r="F68" s="367" t="s">
        <v>232</v>
      </c>
      <c r="G68" s="380">
        <v>536.91626725334595</v>
      </c>
      <c r="H68" s="370">
        <f t="shared" si="3"/>
        <v>53.691626725334601</v>
      </c>
      <c r="I68" s="370">
        <f t="shared" si="4"/>
        <v>177.18236819360416</v>
      </c>
      <c r="J68" s="260">
        <f t="shared" si="5"/>
        <v>359.73389905974182</v>
      </c>
      <c r="K68" s="371">
        <f>J68*J58</f>
        <v>63147.688640947075</v>
      </c>
      <c r="L68" s="365" t="s">
        <v>732</v>
      </c>
      <c r="M68" s="365" t="s">
        <v>21</v>
      </c>
    </row>
    <row r="69" spans="1:13" ht="30" customHeight="1" x14ac:dyDescent="0.25">
      <c r="A69" s="375"/>
      <c r="B69" s="365" t="s">
        <v>268</v>
      </c>
      <c r="C69" s="366"/>
      <c r="D69" s="367"/>
      <c r="E69" s="375"/>
      <c r="F69" s="367" t="s">
        <v>697</v>
      </c>
      <c r="G69" s="374">
        <v>527.67165795752305</v>
      </c>
      <c r="H69" s="370">
        <f t="shared" si="3"/>
        <v>52.767165795752305</v>
      </c>
      <c r="I69" s="370">
        <f t="shared" si="4"/>
        <v>174.13164712598262</v>
      </c>
      <c r="J69" s="260">
        <f t="shared" si="5"/>
        <v>353.54001083154043</v>
      </c>
      <c r="K69" s="371">
        <f>J69*J58</f>
        <v>62060.413501368603</v>
      </c>
      <c r="L69" s="365" t="s">
        <v>733</v>
      </c>
      <c r="M69" s="365" t="s">
        <v>21</v>
      </c>
    </row>
    <row r="70" spans="1:13" ht="15" customHeight="1" x14ac:dyDescent="0.25">
      <c r="A70" s="375"/>
      <c r="B70" s="365" t="s">
        <v>213</v>
      </c>
      <c r="C70" s="366">
        <v>42472</v>
      </c>
      <c r="D70" s="367"/>
      <c r="E70" s="375"/>
      <c r="F70" s="367" t="s">
        <v>112</v>
      </c>
      <c r="G70" s="374">
        <v>527.67165795752305</v>
      </c>
      <c r="H70" s="370">
        <f t="shared" si="3"/>
        <v>52.767165795752305</v>
      </c>
      <c r="I70" s="370">
        <f t="shared" si="4"/>
        <v>174.13164712598262</v>
      </c>
      <c r="J70" s="260">
        <f t="shared" si="5"/>
        <v>353.54001083154043</v>
      </c>
      <c r="K70" s="371">
        <f t="shared" ref="K70:K133" si="8">J70*4230.1</f>
        <v>1495509.5998184993</v>
      </c>
      <c r="L70" s="365" t="s">
        <v>734</v>
      </c>
      <c r="M70" s="365" t="s">
        <v>21</v>
      </c>
    </row>
    <row r="71" spans="1:13" ht="15" customHeight="1" x14ac:dyDescent="0.25">
      <c r="A71" s="375"/>
      <c r="B71" s="365" t="s">
        <v>212</v>
      </c>
      <c r="C71" s="366"/>
      <c r="D71" s="367"/>
      <c r="E71" s="375"/>
      <c r="F71" s="367" t="s">
        <v>698</v>
      </c>
      <c r="G71" s="374">
        <v>527.67165795752305</v>
      </c>
      <c r="H71" s="370">
        <f t="shared" si="3"/>
        <v>52.767165795752305</v>
      </c>
      <c r="I71" s="370">
        <f t="shared" si="4"/>
        <v>174.13164712598262</v>
      </c>
      <c r="J71" s="260">
        <f t="shared" si="5"/>
        <v>353.54001083154043</v>
      </c>
      <c r="K71" s="371">
        <f t="shared" si="8"/>
        <v>1495509.5998184993</v>
      </c>
      <c r="L71" s="365" t="s">
        <v>735</v>
      </c>
      <c r="M71" s="365" t="s">
        <v>21</v>
      </c>
    </row>
    <row r="72" spans="1:13" ht="15" customHeight="1" x14ac:dyDescent="0.25">
      <c r="A72" s="375"/>
      <c r="B72" s="365" t="s">
        <v>212</v>
      </c>
      <c r="C72" s="366"/>
      <c r="D72" s="367"/>
      <c r="E72" s="375"/>
      <c r="F72" s="367" t="s">
        <v>698</v>
      </c>
      <c r="G72" s="374">
        <v>527.67165795752305</v>
      </c>
      <c r="H72" s="370">
        <f t="shared" si="3"/>
        <v>52.767165795752305</v>
      </c>
      <c r="I72" s="370">
        <f t="shared" si="4"/>
        <v>174.13164712598262</v>
      </c>
      <c r="J72" s="260">
        <f t="shared" si="5"/>
        <v>353.54001083154043</v>
      </c>
      <c r="K72" s="371">
        <f t="shared" si="8"/>
        <v>1495509.5998184993</v>
      </c>
      <c r="L72" s="365" t="s">
        <v>736</v>
      </c>
      <c r="M72" s="365" t="s">
        <v>21</v>
      </c>
    </row>
    <row r="73" spans="1:13" ht="15" customHeight="1" x14ac:dyDescent="0.25">
      <c r="A73" s="375"/>
      <c r="B73" s="365" t="s">
        <v>212</v>
      </c>
      <c r="C73" s="366"/>
      <c r="D73" s="367"/>
      <c r="E73" s="375"/>
      <c r="F73" s="367" t="s">
        <v>698</v>
      </c>
      <c r="G73" s="374">
        <v>509</v>
      </c>
      <c r="H73" s="370">
        <f t="shared" si="3"/>
        <v>50.900000000000006</v>
      </c>
      <c r="I73" s="370">
        <f t="shared" si="4"/>
        <v>167.97</v>
      </c>
      <c r="J73" s="260">
        <f t="shared" si="5"/>
        <v>341.03</v>
      </c>
      <c r="K73" s="371">
        <f t="shared" si="8"/>
        <v>1442591.003</v>
      </c>
      <c r="L73" s="365" t="s">
        <v>737</v>
      </c>
      <c r="M73" s="365" t="s">
        <v>21</v>
      </c>
    </row>
    <row r="74" spans="1:13" ht="27.75" customHeight="1" x14ac:dyDescent="0.25">
      <c r="A74" s="375"/>
      <c r="B74" s="365" t="s">
        <v>212</v>
      </c>
      <c r="C74" s="366"/>
      <c r="D74" s="367"/>
      <c r="E74" s="375"/>
      <c r="F74" s="367" t="s">
        <v>699</v>
      </c>
      <c r="G74" s="374">
        <v>509</v>
      </c>
      <c r="H74" s="370">
        <f t="shared" si="3"/>
        <v>50.900000000000006</v>
      </c>
      <c r="I74" s="370">
        <f t="shared" si="4"/>
        <v>167.97</v>
      </c>
      <c r="J74" s="260">
        <f t="shared" si="5"/>
        <v>341.03</v>
      </c>
      <c r="K74" s="371">
        <f t="shared" si="8"/>
        <v>1442591.003</v>
      </c>
      <c r="L74" s="365" t="s">
        <v>738</v>
      </c>
      <c r="M74" s="365" t="s">
        <v>21</v>
      </c>
    </row>
    <row r="75" spans="1:13" ht="15" customHeight="1" x14ac:dyDescent="0.25">
      <c r="A75" s="375"/>
      <c r="B75" s="365" t="s">
        <v>212</v>
      </c>
      <c r="C75" s="366"/>
      <c r="D75" s="367"/>
      <c r="E75" s="375"/>
      <c r="F75" s="367" t="s">
        <v>700</v>
      </c>
      <c r="G75" s="374">
        <v>3482.19382602204</v>
      </c>
      <c r="H75" s="370">
        <f t="shared" ref="H75:H138" si="9">10%*G75</f>
        <v>348.21938260220401</v>
      </c>
      <c r="I75" s="370">
        <f t="shared" ref="I75:I138" si="10">33%*G75</f>
        <v>1149.1239625872731</v>
      </c>
      <c r="J75" s="260">
        <f t="shared" ref="J75:J138" si="11">G75-I75</f>
        <v>2333.0698634347668</v>
      </c>
      <c r="K75" s="371">
        <f t="shared" si="8"/>
        <v>9869118.8293154072</v>
      </c>
      <c r="L75" s="365" t="s">
        <v>217</v>
      </c>
      <c r="M75" s="365" t="s">
        <v>21</v>
      </c>
    </row>
    <row r="76" spans="1:13" ht="15" customHeight="1" x14ac:dyDescent="0.25">
      <c r="A76" s="375"/>
      <c r="B76" s="365" t="s">
        <v>212</v>
      </c>
      <c r="C76" s="366"/>
      <c r="D76" s="367"/>
      <c r="E76" s="375"/>
      <c r="F76" s="367" t="s">
        <v>158</v>
      </c>
      <c r="G76" s="374">
        <v>497.06702214490099</v>
      </c>
      <c r="H76" s="370">
        <f t="shared" si="9"/>
        <v>49.7067022144901</v>
      </c>
      <c r="I76" s="370">
        <f t="shared" si="10"/>
        <v>164.03211730781734</v>
      </c>
      <c r="J76" s="260">
        <f t="shared" si="11"/>
        <v>333.03490483708367</v>
      </c>
      <c r="K76" s="371">
        <f t="shared" si="8"/>
        <v>1408770.9509513478</v>
      </c>
      <c r="L76" s="365" t="s">
        <v>740</v>
      </c>
      <c r="M76" s="365" t="s">
        <v>21</v>
      </c>
    </row>
    <row r="77" spans="1:13" ht="15" customHeight="1" x14ac:dyDescent="0.25">
      <c r="A77" s="375"/>
      <c r="B77" s="365" t="s">
        <v>212</v>
      </c>
      <c r="C77" s="366"/>
      <c r="D77" s="367"/>
      <c r="E77" s="375"/>
      <c r="F77" s="367" t="s">
        <v>158</v>
      </c>
      <c r="G77" s="374">
        <v>497.06702214490099</v>
      </c>
      <c r="H77" s="370">
        <f t="shared" si="9"/>
        <v>49.7067022144901</v>
      </c>
      <c r="I77" s="370">
        <f t="shared" si="10"/>
        <v>164.03211730781734</v>
      </c>
      <c r="J77" s="260">
        <f t="shared" si="11"/>
        <v>333.03490483708367</v>
      </c>
      <c r="K77" s="371">
        <f t="shared" si="8"/>
        <v>1408770.9509513478</v>
      </c>
      <c r="L77" s="365" t="s">
        <v>741</v>
      </c>
      <c r="M77" s="365" t="s">
        <v>21</v>
      </c>
    </row>
    <row r="78" spans="1:13" ht="27.75" customHeight="1" x14ac:dyDescent="0.25">
      <c r="A78" s="375"/>
      <c r="B78" s="365" t="s">
        <v>212</v>
      </c>
      <c r="C78" s="366">
        <v>42439</v>
      </c>
      <c r="D78" s="367"/>
      <c r="E78" s="375"/>
      <c r="F78" s="367" t="s">
        <v>221</v>
      </c>
      <c r="G78" s="374">
        <v>497.06702214490099</v>
      </c>
      <c r="H78" s="370">
        <f t="shared" si="9"/>
        <v>49.7067022144901</v>
      </c>
      <c r="I78" s="370">
        <f t="shared" si="10"/>
        <v>164.03211730781734</v>
      </c>
      <c r="J78" s="260">
        <f t="shared" si="11"/>
        <v>333.03490483708367</v>
      </c>
      <c r="K78" s="371">
        <f t="shared" si="8"/>
        <v>1408770.9509513478</v>
      </c>
      <c r="L78" s="365" t="s">
        <v>742</v>
      </c>
      <c r="M78" s="365" t="s">
        <v>21</v>
      </c>
    </row>
    <row r="79" spans="1:13" ht="15" customHeight="1" x14ac:dyDescent="0.25">
      <c r="A79" s="375"/>
      <c r="B79" s="365" t="s">
        <v>212</v>
      </c>
      <c r="C79" s="366">
        <v>42436</v>
      </c>
      <c r="D79" s="367"/>
      <c r="E79" s="375"/>
      <c r="F79" s="367" t="s">
        <v>223</v>
      </c>
      <c r="G79" s="374">
        <v>497.06702214490099</v>
      </c>
      <c r="H79" s="370">
        <f t="shared" si="9"/>
        <v>49.7067022144901</v>
      </c>
      <c r="I79" s="370">
        <f t="shared" si="10"/>
        <v>164.03211730781734</v>
      </c>
      <c r="J79" s="260">
        <f t="shared" si="11"/>
        <v>333.03490483708367</v>
      </c>
      <c r="K79" s="371">
        <f t="shared" si="8"/>
        <v>1408770.9509513478</v>
      </c>
      <c r="L79" s="365" t="s">
        <v>743</v>
      </c>
      <c r="M79" s="365" t="s">
        <v>21</v>
      </c>
    </row>
    <row r="80" spans="1:13" ht="15" customHeight="1" x14ac:dyDescent="0.25">
      <c r="A80" s="375"/>
      <c r="B80" s="365" t="s">
        <v>212</v>
      </c>
      <c r="C80" s="366">
        <v>42564</v>
      </c>
      <c r="D80" s="367"/>
      <c r="E80" s="375"/>
      <c r="F80" s="367" t="s">
        <v>232</v>
      </c>
      <c r="G80" s="374">
        <v>497.06702214490099</v>
      </c>
      <c r="H80" s="370">
        <f t="shared" si="9"/>
        <v>49.7067022144901</v>
      </c>
      <c r="I80" s="370">
        <f t="shared" si="10"/>
        <v>164.03211730781734</v>
      </c>
      <c r="J80" s="260">
        <f t="shared" si="11"/>
        <v>333.03490483708367</v>
      </c>
      <c r="K80" s="371">
        <f t="shared" si="8"/>
        <v>1408770.9509513478</v>
      </c>
      <c r="L80" s="365" t="s">
        <v>744</v>
      </c>
      <c r="M80" s="365" t="s">
        <v>21</v>
      </c>
    </row>
    <row r="81" spans="1:13" ht="27.75" customHeight="1" x14ac:dyDescent="0.25">
      <c r="A81" s="375"/>
      <c r="B81" s="365" t="s">
        <v>268</v>
      </c>
      <c r="C81" s="366"/>
      <c r="D81" s="367"/>
      <c r="E81" s="375"/>
      <c r="F81" s="367" t="s">
        <v>697</v>
      </c>
      <c r="G81" s="374">
        <v>497.06702214490099</v>
      </c>
      <c r="H81" s="370">
        <f t="shared" si="9"/>
        <v>49.7067022144901</v>
      </c>
      <c r="I81" s="370">
        <f t="shared" si="10"/>
        <v>164.03211730781734</v>
      </c>
      <c r="J81" s="260">
        <f t="shared" si="11"/>
        <v>333.03490483708367</v>
      </c>
      <c r="K81" s="371">
        <f t="shared" si="8"/>
        <v>1408770.9509513478</v>
      </c>
      <c r="L81" s="365" t="s">
        <v>745</v>
      </c>
      <c r="M81" s="365" t="s">
        <v>21</v>
      </c>
    </row>
    <row r="82" spans="1:13" ht="24.75" customHeight="1" x14ac:dyDescent="0.25">
      <c r="A82" s="375"/>
      <c r="B82" s="365" t="s">
        <v>268</v>
      </c>
      <c r="C82" s="366"/>
      <c r="D82" s="367"/>
      <c r="E82" s="375"/>
      <c r="F82" s="367" t="s">
        <v>697</v>
      </c>
      <c r="G82" s="374">
        <v>497.06702214490099</v>
      </c>
      <c r="H82" s="370">
        <f t="shared" si="9"/>
        <v>49.7067022144901</v>
      </c>
      <c r="I82" s="370">
        <f t="shared" si="10"/>
        <v>164.03211730781734</v>
      </c>
      <c r="J82" s="260">
        <f t="shared" si="11"/>
        <v>333.03490483708367</v>
      </c>
      <c r="K82" s="371">
        <f t="shared" si="8"/>
        <v>1408770.9509513478</v>
      </c>
      <c r="L82" s="365" t="s">
        <v>746</v>
      </c>
      <c r="M82" s="365" t="s">
        <v>21</v>
      </c>
    </row>
    <row r="83" spans="1:13" ht="15" customHeight="1" x14ac:dyDescent="0.25">
      <c r="A83" s="375"/>
      <c r="B83" s="365" t="s">
        <v>212</v>
      </c>
      <c r="C83" s="366">
        <v>42564</v>
      </c>
      <c r="D83" s="367"/>
      <c r="E83" s="375"/>
      <c r="F83" s="367" t="s">
        <v>232</v>
      </c>
      <c r="G83" s="381">
        <v>634.26052694183397</v>
      </c>
      <c r="H83" s="370">
        <f t="shared" si="9"/>
        <v>63.426052694183397</v>
      </c>
      <c r="I83" s="370">
        <f t="shared" si="10"/>
        <v>209.30597389080523</v>
      </c>
      <c r="J83" s="260">
        <f t="shared" si="11"/>
        <v>424.95455305102871</v>
      </c>
      <c r="K83" s="371">
        <f t="shared" si="8"/>
        <v>1797600.2548611567</v>
      </c>
      <c r="L83" s="365" t="s">
        <v>747</v>
      </c>
      <c r="M83" s="365" t="s">
        <v>21</v>
      </c>
    </row>
    <row r="84" spans="1:13" ht="15" customHeight="1" x14ac:dyDescent="0.25">
      <c r="A84" s="375"/>
      <c r="B84" s="365" t="s">
        <v>212</v>
      </c>
      <c r="C84" s="366">
        <v>42564</v>
      </c>
      <c r="D84" s="367"/>
      <c r="E84" s="375"/>
      <c r="F84" s="367" t="s">
        <v>232</v>
      </c>
      <c r="G84" s="381">
        <v>634.26052694183397</v>
      </c>
      <c r="H84" s="370">
        <f t="shared" si="9"/>
        <v>63.426052694183397</v>
      </c>
      <c r="I84" s="370">
        <f t="shared" si="10"/>
        <v>209.30597389080523</v>
      </c>
      <c r="J84" s="260">
        <f t="shared" si="11"/>
        <v>424.95455305102871</v>
      </c>
      <c r="K84" s="371">
        <f t="shared" si="8"/>
        <v>1797600.2548611567</v>
      </c>
      <c r="L84" s="365" t="s">
        <v>748</v>
      </c>
      <c r="M84" s="365" t="s">
        <v>21</v>
      </c>
    </row>
    <row r="85" spans="1:13" ht="15" customHeight="1" x14ac:dyDescent="0.25">
      <c r="A85" s="375"/>
      <c r="B85" s="365" t="s">
        <v>212</v>
      </c>
      <c r="C85" s="366">
        <v>42564</v>
      </c>
      <c r="D85" s="367"/>
      <c r="E85" s="375"/>
      <c r="F85" s="367" t="s">
        <v>232</v>
      </c>
      <c r="G85" s="380">
        <v>634.26052694183397</v>
      </c>
      <c r="H85" s="370">
        <f t="shared" si="9"/>
        <v>63.426052694183397</v>
      </c>
      <c r="I85" s="370">
        <f t="shared" si="10"/>
        <v>209.30597389080523</v>
      </c>
      <c r="J85" s="260">
        <f t="shared" si="11"/>
        <v>424.95455305102871</v>
      </c>
      <c r="K85" s="371">
        <f t="shared" si="8"/>
        <v>1797600.2548611567</v>
      </c>
      <c r="L85" s="365" t="s">
        <v>749</v>
      </c>
      <c r="M85" s="365" t="s">
        <v>21</v>
      </c>
    </row>
    <row r="86" spans="1:13" ht="15" customHeight="1" x14ac:dyDescent="0.25">
      <c r="A86" s="375"/>
      <c r="B86" s="365" t="s">
        <v>212</v>
      </c>
      <c r="C86" s="366">
        <v>42564</v>
      </c>
      <c r="D86" s="367"/>
      <c r="E86" s="375"/>
      <c r="F86" s="367" t="s">
        <v>232</v>
      </c>
      <c r="G86" s="376">
        <v>634.26052694183397</v>
      </c>
      <c r="H86" s="370">
        <f t="shared" si="9"/>
        <v>63.426052694183397</v>
      </c>
      <c r="I86" s="370">
        <f t="shared" si="10"/>
        <v>209.30597389080523</v>
      </c>
      <c r="J86" s="260">
        <f t="shared" si="11"/>
        <v>424.95455305102871</v>
      </c>
      <c r="K86" s="371">
        <f t="shared" si="8"/>
        <v>1797600.2548611567</v>
      </c>
      <c r="L86" s="365" t="s">
        <v>750</v>
      </c>
      <c r="M86" s="365" t="s">
        <v>21</v>
      </c>
    </row>
    <row r="87" spans="1:13" ht="15" customHeight="1" x14ac:dyDescent="0.25">
      <c r="A87" s="375"/>
      <c r="B87" s="365" t="s">
        <v>213</v>
      </c>
      <c r="C87" s="366">
        <v>42472</v>
      </c>
      <c r="D87" s="367"/>
      <c r="E87" s="375"/>
      <c r="F87" s="367" t="s">
        <v>112</v>
      </c>
      <c r="G87" s="374">
        <v>634.26052694183397</v>
      </c>
      <c r="H87" s="370">
        <f t="shared" si="9"/>
        <v>63.426052694183397</v>
      </c>
      <c r="I87" s="370">
        <f t="shared" si="10"/>
        <v>209.30597389080523</v>
      </c>
      <c r="J87" s="260">
        <f t="shared" si="11"/>
        <v>424.95455305102871</v>
      </c>
      <c r="K87" s="371">
        <f t="shared" si="8"/>
        <v>1797600.2548611567</v>
      </c>
      <c r="L87" s="365" t="s">
        <v>751</v>
      </c>
      <c r="M87" s="365" t="s">
        <v>21</v>
      </c>
    </row>
    <row r="88" spans="1:13" ht="15" customHeight="1" x14ac:dyDescent="0.25">
      <c r="A88" s="375"/>
      <c r="B88" s="365" t="s">
        <v>213</v>
      </c>
      <c r="C88" s="366">
        <v>42472</v>
      </c>
      <c r="D88" s="367"/>
      <c r="E88" s="375"/>
      <c r="F88" s="367" t="s">
        <v>112</v>
      </c>
      <c r="G88" s="384">
        <v>247.83400667896601</v>
      </c>
      <c r="H88" s="370">
        <f t="shared" si="9"/>
        <v>24.783400667896601</v>
      </c>
      <c r="I88" s="370">
        <f t="shared" si="10"/>
        <v>81.785222204058783</v>
      </c>
      <c r="J88" s="260">
        <f t="shared" si="11"/>
        <v>166.04878447490722</v>
      </c>
      <c r="K88" s="371">
        <f t="shared" si="8"/>
        <v>702402.96320730506</v>
      </c>
      <c r="L88" s="365" t="s">
        <v>753</v>
      </c>
      <c r="M88" s="365" t="s">
        <v>21</v>
      </c>
    </row>
    <row r="89" spans="1:13" ht="15" customHeight="1" x14ac:dyDescent="0.25">
      <c r="A89" s="375"/>
      <c r="B89" s="365" t="s">
        <v>213</v>
      </c>
      <c r="C89" s="366">
        <v>42472</v>
      </c>
      <c r="D89" s="367"/>
      <c r="E89" s="375"/>
      <c r="F89" s="367" t="s">
        <v>112</v>
      </c>
      <c r="G89" s="380">
        <v>632.96079049537298</v>
      </c>
      <c r="H89" s="370">
        <f t="shared" si="9"/>
        <v>63.296079049537298</v>
      </c>
      <c r="I89" s="370">
        <f t="shared" si="10"/>
        <v>208.8770608634731</v>
      </c>
      <c r="J89" s="260">
        <f t="shared" si="11"/>
        <v>424.08372963189987</v>
      </c>
      <c r="K89" s="371">
        <f t="shared" si="8"/>
        <v>1793916.5847158998</v>
      </c>
      <c r="L89" s="365" t="s">
        <v>754</v>
      </c>
      <c r="M89" s="365" t="s">
        <v>21</v>
      </c>
    </row>
    <row r="90" spans="1:13" ht="23.25" customHeight="1" x14ac:dyDescent="0.25">
      <c r="A90" s="375"/>
      <c r="B90" s="365" t="s">
        <v>268</v>
      </c>
      <c r="C90" s="366"/>
      <c r="D90" s="367"/>
      <c r="E90" s="375"/>
      <c r="F90" s="367" t="s">
        <v>697</v>
      </c>
      <c r="G90" s="380">
        <v>632.96079049537298</v>
      </c>
      <c r="H90" s="370">
        <f t="shared" si="9"/>
        <v>63.296079049537298</v>
      </c>
      <c r="I90" s="370">
        <f t="shared" si="10"/>
        <v>208.8770608634731</v>
      </c>
      <c r="J90" s="260">
        <f t="shared" si="11"/>
        <v>424.08372963189987</v>
      </c>
      <c r="K90" s="371">
        <f t="shared" si="8"/>
        <v>1793916.5847158998</v>
      </c>
      <c r="L90" s="365" t="s">
        <v>755</v>
      </c>
      <c r="M90" s="365" t="s">
        <v>21</v>
      </c>
    </row>
    <row r="91" spans="1:13" ht="15" customHeight="1" x14ac:dyDescent="0.25">
      <c r="A91" s="375"/>
      <c r="B91" s="365" t="s">
        <v>212</v>
      </c>
      <c r="C91" s="366">
        <v>42514</v>
      </c>
      <c r="D91" s="367"/>
      <c r="E91" s="375"/>
      <c r="F91" s="367" t="s">
        <v>230</v>
      </c>
      <c r="G91" s="380">
        <v>611.12504511558802</v>
      </c>
      <c r="H91" s="370">
        <f t="shared" si="9"/>
        <v>61.112504511558804</v>
      </c>
      <c r="I91" s="370">
        <f t="shared" si="10"/>
        <v>201.67126488814407</v>
      </c>
      <c r="J91" s="260">
        <f t="shared" si="11"/>
        <v>409.45378022744399</v>
      </c>
      <c r="K91" s="371">
        <f t="shared" si="8"/>
        <v>1732030.4357401109</v>
      </c>
      <c r="L91" s="365" t="s">
        <v>339</v>
      </c>
      <c r="M91" s="365" t="s">
        <v>21</v>
      </c>
    </row>
    <row r="92" spans="1:13" ht="24.75" customHeight="1" x14ac:dyDescent="0.25">
      <c r="A92" s="375"/>
      <c r="B92" s="365" t="s">
        <v>268</v>
      </c>
      <c r="C92" s="366"/>
      <c r="D92" s="367"/>
      <c r="E92" s="375"/>
      <c r="F92" s="367" t="s">
        <v>697</v>
      </c>
      <c r="G92" s="380">
        <v>611.12504511558802</v>
      </c>
      <c r="H92" s="370">
        <f t="shared" si="9"/>
        <v>61.112504511558804</v>
      </c>
      <c r="I92" s="370">
        <f t="shared" si="10"/>
        <v>201.67126488814407</v>
      </c>
      <c r="J92" s="260">
        <f t="shared" si="11"/>
        <v>409.45378022744399</v>
      </c>
      <c r="K92" s="371">
        <f t="shared" si="8"/>
        <v>1732030.4357401109</v>
      </c>
      <c r="L92" s="365" t="s">
        <v>756</v>
      </c>
      <c r="M92" s="365" t="s">
        <v>21</v>
      </c>
    </row>
    <row r="93" spans="1:13" ht="23.25" customHeight="1" x14ac:dyDescent="0.25">
      <c r="A93" s="375"/>
      <c r="B93" s="365" t="s">
        <v>268</v>
      </c>
      <c r="C93" s="366"/>
      <c r="D93" s="367"/>
      <c r="E93" s="375"/>
      <c r="F93" s="367" t="s">
        <v>697</v>
      </c>
      <c r="G93" s="380">
        <v>596.44336235004801</v>
      </c>
      <c r="H93" s="370">
        <f t="shared" si="9"/>
        <v>59.644336235004801</v>
      </c>
      <c r="I93" s="370">
        <f t="shared" si="10"/>
        <v>196.82630957551586</v>
      </c>
      <c r="J93" s="260">
        <f t="shared" si="11"/>
        <v>399.61705277453211</v>
      </c>
      <c r="K93" s="371">
        <f t="shared" si="8"/>
        <v>1690420.0949415485</v>
      </c>
      <c r="L93" s="365" t="s">
        <v>758</v>
      </c>
      <c r="M93" s="365" t="s">
        <v>21</v>
      </c>
    </row>
    <row r="94" spans="1:13" ht="24.75" customHeight="1" x14ac:dyDescent="0.25">
      <c r="A94" s="375"/>
      <c r="B94" s="365" t="s">
        <v>268</v>
      </c>
      <c r="C94" s="366"/>
      <c r="D94" s="367"/>
      <c r="E94" s="375"/>
      <c r="F94" s="367" t="s">
        <v>697</v>
      </c>
      <c r="G94" s="380">
        <v>668.48037310532402</v>
      </c>
      <c r="H94" s="370">
        <f t="shared" si="9"/>
        <v>66.848037310532405</v>
      </c>
      <c r="I94" s="370">
        <f t="shared" si="10"/>
        <v>220.59852312475692</v>
      </c>
      <c r="J94" s="260">
        <f t="shared" si="11"/>
        <v>447.8818499805671</v>
      </c>
      <c r="K94" s="371">
        <f t="shared" si="8"/>
        <v>1894585.0136027969</v>
      </c>
      <c r="L94" s="365" t="s">
        <v>359</v>
      </c>
      <c r="M94" s="365" t="s">
        <v>21</v>
      </c>
    </row>
    <row r="95" spans="1:13" ht="15" customHeight="1" x14ac:dyDescent="0.25">
      <c r="A95" s="375"/>
      <c r="B95" s="365" t="s">
        <v>375</v>
      </c>
      <c r="C95" s="366">
        <v>41787</v>
      </c>
      <c r="D95" s="367"/>
      <c r="E95" s="375"/>
      <c r="F95" s="367" t="s">
        <v>701</v>
      </c>
      <c r="G95" s="380">
        <v>668.48037310532402</v>
      </c>
      <c r="H95" s="370">
        <f t="shared" si="9"/>
        <v>66.848037310532405</v>
      </c>
      <c r="I95" s="370">
        <f t="shared" si="10"/>
        <v>220.59852312475692</v>
      </c>
      <c r="J95" s="260">
        <f t="shared" si="11"/>
        <v>447.8818499805671</v>
      </c>
      <c r="K95" s="371">
        <f t="shared" si="8"/>
        <v>1894585.0136027969</v>
      </c>
      <c r="L95" s="365" t="s">
        <v>760</v>
      </c>
      <c r="M95" s="365" t="s">
        <v>21</v>
      </c>
    </row>
    <row r="96" spans="1:13" ht="15" customHeight="1" x14ac:dyDescent="0.25">
      <c r="A96" s="375"/>
      <c r="B96" s="365" t="s">
        <v>375</v>
      </c>
      <c r="C96" s="366">
        <v>41787</v>
      </c>
      <c r="D96" s="367"/>
      <c r="E96" s="375"/>
      <c r="F96" s="367" t="s">
        <v>701</v>
      </c>
      <c r="G96" s="380">
        <v>668.48037310532402</v>
      </c>
      <c r="H96" s="370">
        <f t="shared" si="9"/>
        <v>66.848037310532405</v>
      </c>
      <c r="I96" s="370">
        <f t="shared" si="10"/>
        <v>220.59852312475692</v>
      </c>
      <c r="J96" s="260">
        <f t="shared" si="11"/>
        <v>447.8818499805671</v>
      </c>
      <c r="K96" s="371">
        <f t="shared" si="8"/>
        <v>1894585.0136027969</v>
      </c>
      <c r="L96" s="365" t="s">
        <v>761</v>
      </c>
      <c r="M96" s="365" t="s">
        <v>21</v>
      </c>
    </row>
    <row r="97" spans="1:13" ht="15" customHeight="1" x14ac:dyDescent="0.25">
      <c r="A97" s="375"/>
      <c r="B97" s="365" t="s">
        <v>375</v>
      </c>
      <c r="C97" s="366">
        <v>41787</v>
      </c>
      <c r="D97" s="367"/>
      <c r="E97" s="375"/>
      <c r="F97" s="367" t="s">
        <v>701</v>
      </c>
      <c r="G97" s="380">
        <v>668.48037310532402</v>
      </c>
      <c r="H97" s="370">
        <f t="shared" si="9"/>
        <v>66.848037310532405</v>
      </c>
      <c r="I97" s="370">
        <f t="shared" si="10"/>
        <v>220.59852312475692</v>
      </c>
      <c r="J97" s="260">
        <f t="shared" si="11"/>
        <v>447.8818499805671</v>
      </c>
      <c r="K97" s="371">
        <f t="shared" si="8"/>
        <v>1894585.0136027969</v>
      </c>
      <c r="L97" s="365" t="s">
        <v>762</v>
      </c>
      <c r="M97" s="365" t="s">
        <v>21</v>
      </c>
    </row>
    <row r="98" spans="1:13" ht="15" customHeight="1" x14ac:dyDescent="0.25">
      <c r="A98" s="375"/>
      <c r="B98" s="365" t="s">
        <v>213</v>
      </c>
      <c r="C98" s="366">
        <v>42472</v>
      </c>
      <c r="D98" s="367"/>
      <c r="E98" s="375"/>
      <c r="F98" s="367" t="s">
        <v>112</v>
      </c>
      <c r="G98" s="380">
        <v>668.48037310532402</v>
      </c>
      <c r="H98" s="370">
        <f t="shared" si="9"/>
        <v>66.848037310532405</v>
      </c>
      <c r="I98" s="370">
        <f t="shared" si="10"/>
        <v>220.59852312475692</v>
      </c>
      <c r="J98" s="260">
        <f t="shared" si="11"/>
        <v>447.8818499805671</v>
      </c>
      <c r="K98" s="371">
        <f t="shared" si="8"/>
        <v>1894585.0136027969</v>
      </c>
      <c r="L98" s="365" t="s">
        <v>763</v>
      </c>
      <c r="M98" s="365" t="s">
        <v>21</v>
      </c>
    </row>
    <row r="99" spans="1:13" ht="15" customHeight="1" x14ac:dyDescent="0.25">
      <c r="A99" s="375"/>
      <c r="B99" s="365" t="s">
        <v>213</v>
      </c>
      <c r="C99" s="366">
        <v>42472</v>
      </c>
      <c r="D99" s="367"/>
      <c r="E99" s="375"/>
      <c r="F99" s="367" t="s">
        <v>112</v>
      </c>
      <c r="G99" s="380">
        <v>668.48037310532402</v>
      </c>
      <c r="H99" s="370">
        <f t="shared" si="9"/>
        <v>66.848037310532405</v>
      </c>
      <c r="I99" s="370">
        <f t="shared" si="10"/>
        <v>220.59852312475692</v>
      </c>
      <c r="J99" s="260">
        <f t="shared" si="11"/>
        <v>447.8818499805671</v>
      </c>
      <c r="K99" s="371">
        <f t="shared" si="8"/>
        <v>1894585.0136027969</v>
      </c>
      <c r="L99" s="365" t="s">
        <v>764</v>
      </c>
      <c r="M99" s="365" t="s">
        <v>21</v>
      </c>
    </row>
    <row r="100" spans="1:13" ht="15" customHeight="1" x14ac:dyDescent="0.25">
      <c r="A100" s="375"/>
      <c r="B100" s="365" t="s">
        <v>213</v>
      </c>
      <c r="C100" s="366">
        <v>42472</v>
      </c>
      <c r="D100" s="367"/>
      <c r="E100" s="375"/>
      <c r="F100" s="367" t="s">
        <v>112</v>
      </c>
      <c r="G100" s="380">
        <v>668.48037310532402</v>
      </c>
      <c r="H100" s="370">
        <f t="shared" si="9"/>
        <v>66.848037310532405</v>
      </c>
      <c r="I100" s="370">
        <f t="shared" si="10"/>
        <v>220.59852312475692</v>
      </c>
      <c r="J100" s="260">
        <f t="shared" si="11"/>
        <v>447.8818499805671</v>
      </c>
      <c r="K100" s="371">
        <f t="shared" si="8"/>
        <v>1894585.0136027969</v>
      </c>
      <c r="L100" s="365" t="s">
        <v>765</v>
      </c>
      <c r="M100" s="365" t="s">
        <v>21</v>
      </c>
    </row>
    <row r="101" spans="1:13" ht="15" customHeight="1" x14ac:dyDescent="0.25">
      <c r="A101" s="375"/>
      <c r="B101" s="365" t="s">
        <v>212</v>
      </c>
      <c r="C101" s="366">
        <v>42514</v>
      </c>
      <c r="D101" s="367"/>
      <c r="E101" s="375"/>
      <c r="F101" s="367" t="s">
        <v>230</v>
      </c>
      <c r="G101" s="380">
        <v>668.48037310532402</v>
      </c>
      <c r="H101" s="370">
        <f t="shared" si="9"/>
        <v>66.848037310532405</v>
      </c>
      <c r="I101" s="370">
        <f t="shared" si="10"/>
        <v>220.59852312475692</v>
      </c>
      <c r="J101" s="260">
        <f t="shared" si="11"/>
        <v>447.8818499805671</v>
      </c>
      <c r="K101" s="371">
        <f t="shared" si="8"/>
        <v>1894585.0136027969</v>
      </c>
      <c r="L101" s="365" t="s">
        <v>766</v>
      </c>
      <c r="M101" s="365" t="s">
        <v>21</v>
      </c>
    </row>
    <row r="102" spans="1:13" ht="15" customHeight="1" x14ac:dyDescent="0.25">
      <c r="A102" s="375"/>
      <c r="B102" s="365" t="s">
        <v>212</v>
      </c>
      <c r="C102" s="366">
        <v>42564</v>
      </c>
      <c r="D102" s="367"/>
      <c r="E102" s="375"/>
      <c r="F102" s="367" t="s">
        <v>232</v>
      </c>
      <c r="G102" s="380">
        <v>668.48037310532402</v>
      </c>
      <c r="H102" s="370">
        <f t="shared" si="9"/>
        <v>66.848037310532405</v>
      </c>
      <c r="I102" s="370">
        <f t="shared" si="10"/>
        <v>220.59852312475692</v>
      </c>
      <c r="J102" s="260">
        <f t="shared" si="11"/>
        <v>447.8818499805671</v>
      </c>
      <c r="K102" s="371">
        <f t="shared" si="8"/>
        <v>1894585.0136027969</v>
      </c>
      <c r="L102" s="365" t="s">
        <v>767</v>
      </c>
      <c r="M102" s="365" t="s">
        <v>21</v>
      </c>
    </row>
    <row r="103" spans="1:13" ht="15" customHeight="1" x14ac:dyDescent="0.25">
      <c r="A103" s="375"/>
      <c r="B103" s="365" t="s">
        <v>212</v>
      </c>
      <c r="C103" s="366">
        <v>42564</v>
      </c>
      <c r="D103" s="367"/>
      <c r="E103" s="375"/>
      <c r="F103" s="367" t="s">
        <v>232</v>
      </c>
      <c r="G103" s="380">
        <v>550.33035367275602</v>
      </c>
      <c r="H103" s="370">
        <f t="shared" si="9"/>
        <v>55.033035367275602</v>
      </c>
      <c r="I103" s="370">
        <f t="shared" si="10"/>
        <v>181.60901671200949</v>
      </c>
      <c r="J103" s="260">
        <f t="shared" si="11"/>
        <v>368.7213369607465</v>
      </c>
      <c r="K103" s="371">
        <f t="shared" si="8"/>
        <v>1559728.1274776538</v>
      </c>
      <c r="L103" s="365" t="s">
        <v>768</v>
      </c>
      <c r="M103" s="365" t="s">
        <v>21</v>
      </c>
    </row>
    <row r="104" spans="1:13" ht="15" customHeight="1" x14ac:dyDescent="0.25">
      <c r="A104" s="375"/>
      <c r="B104" s="365" t="s">
        <v>213</v>
      </c>
      <c r="C104" s="366">
        <v>42472</v>
      </c>
      <c r="D104" s="367"/>
      <c r="E104" s="375"/>
      <c r="F104" s="367" t="s">
        <v>112</v>
      </c>
      <c r="G104" s="380">
        <v>550.33035367275602</v>
      </c>
      <c r="H104" s="370">
        <f t="shared" si="9"/>
        <v>55.033035367275602</v>
      </c>
      <c r="I104" s="370">
        <f t="shared" si="10"/>
        <v>181.60901671200949</v>
      </c>
      <c r="J104" s="260">
        <f t="shared" si="11"/>
        <v>368.7213369607465</v>
      </c>
      <c r="K104" s="371">
        <f t="shared" si="8"/>
        <v>1559728.1274776538</v>
      </c>
      <c r="L104" s="365" t="s">
        <v>769</v>
      </c>
      <c r="M104" s="365" t="s">
        <v>21</v>
      </c>
    </row>
    <row r="105" spans="1:13" ht="18" customHeight="1" x14ac:dyDescent="0.25">
      <c r="A105" s="375"/>
      <c r="B105" s="365" t="s">
        <v>212</v>
      </c>
      <c r="C105" s="366">
        <v>42478</v>
      </c>
      <c r="D105" s="367"/>
      <c r="E105" s="375"/>
      <c r="F105" s="367" t="s">
        <v>702</v>
      </c>
      <c r="G105" s="380">
        <v>621.84220753983698</v>
      </c>
      <c r="H105" s="370">
        <f t="shared" si="9"/>
        <v>62.184220753983702</v>
      </c>
      <c r="I105" s="370">
        <f t="shared" si="10"/>
        <v>205.20792848814622</v>
      </c>
      <c r="J105" s="260">
        <f t="shared" si="11"/>
        <v>416.63427905169078</v>
      </c>
      <c r="K105" s="371">
        <f t="shared" si="8"/>
        <v>1762404.6638165573</v>
      </c>
      <c r="L105" s="365" t="s">
        <v>770</v>
      </c>
      <c r="M105" s="365" t="s">
        <v>21</v>
      </c>
    </row>
    <row r="106" spans="1:13" ht="15" customHeight="1" x14ac:dyDescent="0.25">
      <c r="A106" s="375"/>
      <c r="B106" s="365" t="s">
        <v>212</v>
      </c>
      <c r="C106" s="366">
        <v>42480</v>
      </c>
      <c r="D106" s="367"/>
      <c r="E106" s="375"/>
      <c r="F106" s="367" t="s">
        <v>703</v>
      </c>
      <c r="G106" s="380">
        <v>435.86164010882197</v>
      </c>
      <c r="H106" s="370">
        <f t="shared" si="9"/>
        <v>43.5861640108822</v>
      </c>
      <c r="I106" s="370">
        <f t="shared" si="10"/>
        <v>143.83434123591127</v>
      </c>
      <c r="J106" s="260">
        <f t="shared" si="11"/>
        <v>292.02729887291071</v>
      </c>
      <c r="K106" s="371">
        <f t="shared" si="8"/>
        <v>1235304.6769622997</v>
      </c>
      <c r="L106" s="365" t="s">
        <v>219</v>
      </c>
      <c r="M106" s="365" t="s">
        <v>21</v>
      </c>
    </row>
    <row r="107" spans="1:13" ht="15" customHeight="1" x14ac:dyDescent="0.25">
      <c r="A107" s="375"/>
      <c r="B107" s="365" t="s">
        <v>212</v>
      </c>
      <c r="C107" s="366">
        <v>42479</v>
      </c>
      <c r="D107" s="367"/>
      <c r="E107" s="375"/>
      <c r="F107" s="367" t="s">
        <v>223</v>
      </c>
      <c r="G107" s="380">
        <v>217.19504721488201</v>
      </c>
      <c r="H107" s="370">
        <f t="shared" si="9"/>
        <v>21.719504721488203</v>
      </c>
      <c r="I107" s="370">
        <f t="shared" si="10"/>
        <v>71.674365580911072</v>
      </c>
      <c r="J107" s="260">
        <f t="shared" si="11"/>
        <v>145.52068163397092</v>
      </c>
      <c r="K107" s="371">
        <f t="shared" si="8"/>
        <v>615567.03537986043</v>
      </c>
      <c r="L107" s="365" t="s">
        <v>236</v>
      </c>
      <c r="M107" s="365" t="s">
        <v>21</v>
      </c>
    </row>
    <row r="108" spans="1:13" ht="15" customHeight="1" x14ac:dyDescent="0.25">
      <c r="A108" s="375"/>
      <c r="B108" s="365" t="s">
        <v>212</v>
      </c>
      <c r="C108" s="366">
        <v>42478</v>
      </c>
      <c r="D108" s="367"/>
      <c r="E108" s="375"/>
      <c r="F108" s="367" t="s">
        <v>223</v>
      </c>
      <c r="G108" s="380">
        <v>214.60567183281</v>
      </c>
      <c r="H108" s="370">
        <f t="shared" si="9"/>
        <v>21.460567183281</v>
      </c>
      <c r="I108" s="370">
        <f t="shared" si="10"/>
        <v>70.819871704827307</v>
      </c>
      <c r="J108" s="260">
        <f t="shared" si="11"/>
        <v>143.7858001279827</v>
      </c>
      <c r="K108" s="371">
        <f t="shared" si="8"/>
        <v>608228.3131213797</v>
      </c>
      <c r="L108" s="365" t="s">
        <v>227</v>
      </c>
      <c r="M108" s="365" t="s">
        <v>21</v>
      </c>
    </row>
    <row r="109" spans="1:13" ht="15" customHeight="1" x14ac:dyDescent="0.25">
      <c r="A109" s="375"/>
      <c r="B109" s="365" t="s">
        <v>375</v>
      </c>
      <c r="C109" s="366">
        <v>41787</v>
      </c>
      <c r="D109" s="367"/>
      <c r="E109" s="375"/>
      <c r="F109" s="367" t="s">
        <v>704</v>
      </c>
      <c r="G109" s="380">
        <v>254.32939714108099</v>
      </c>
      <c r="H109" s="370">
        <f t="shared" si="9"/>
        <v>25.432939714108102</v>
      </c>
      <c r="I109" s="370">
        <f t="shared" si="10"/>
        <v>83.928701056556733</v>
      </c>
      <c r="J109" s="260">
        <f t="shared" si="11"/>
        <v>170.40069608452427</v>
      </c>
      <c r="K109" s="371">
        <f t="shared" si="8"/>
        <v>720811.98450714618</v>
      </c>
      <c r="L109" s="365" t="s">
        <v>775</v>
      </c>
      <c r="M109" s="365" t="s">
        <v>21</v>
      </c>
    </row>
    <row r="110" spans="1:13" ht="15" customHeight="1" x14ac:dyDescent="0.25">
      <c r="A110" s="375"/>
      <c r="B110" s="365" t="s">
        <v>375</v>
      </c>
      <c r="C110" s="366">
        <v>41787</v>
      </c>
      <c r="D110" s="367"/>
      <c r="E110" s="375"/>
      <c r="F110" s="367" t="s">
        <v>704</v>
      </c>
      <c r="G110" s="380">
        <v>914.83812826849805</v>
      </c>
      <c r="H110" s="370">
        <f t="shared" si="9"/>
        <v>91.483812826849814</v>
      </c>
      <c r="I110" s="370">
        <f t="shared" si="10"/>
        <v>301.89658232860438</v>
      </c>
      <c r="J110" s="260">
        <f t="shared" si="11"/>
        <v>612.94154593989367</v>
      </c>
      <c r="K110" s="371">
        <f t="shared" si="8"/>
        <v>2592804.0334803443</v>
      </c>
      <c r="L110" s="365" t="s">
        <v>776</v>
      </c>
      <c r="M110" s="365" t="s">
        <v>21</v>
      </c>
    </row>
    <row r="111" spans="1:13" ht="15" customHeight="1" x14ac:dyDescent="0.25">
      <c r="A111" s="375"/>
      <c r="B111" s="365" t="s">
        <v>212</v>
      </c>
      <c r="C111" s="366">
        <v>42514</v>
      </c>
      <c r="D111" s="367"/>
      <c r="E111" s="375"/>
      <c r="F111" s="367" t="s">
        <v>705</v>
      </c>
      <c r="G111" s="380">
        <v>1903</v>
      </c>
      <c r="H111" s="370">
        <f t="shared" si="9"/>
        <v>190.3</v>
      </c>
      <c r="I111" s="370">
        <f t="shared" si="10"/>
        <v>627.99</v>
      </c>
      <c r="J111" s="260">
        <f t="shared" si="11"/>
        <v>1275.01</v>
      </c>
      <c r="K111" s="371">
        <f t="shared" si="8"/>
        <v>5393419.801</v>
      </c>
      <c r="L111" s="365" t="s">
        <v>220</v>
      </c>
      <c r="M111" s="365" t="s">
        <v>21</v>
      </c>
    </row>
    <row r="112" spans="1:13" ht="15" customHeight="1" x14ac:dyDescent="0.25">
      <c r="A112" s="375"/>
      <c r="B112" s="365" t="s">
        <v>212</v>
      </c>
      <c r="C112" s="366">
        <v>42514</v>
      </c>
      <c r="D112" s="367"/>
      <c r="E112" s="375"/>
      <c r="F112" s="367" t="s">
        <v>352</v>
      </c>
      <c r="G112" s="380">
        <v>1903</v>
      </c>
      <c r="H112" s="370">
        <f t="shared" si="9"/>
        <v>190.3</v>
      </c>
      <c r="I112" s="370">
        <f t="shared" si="10"/>
        <v>627.99</v>
      </c>
      <c r="J112" s="260">
        <f t="shared" si="11"/>
        <v>1275.01</v>
      </c>
      <c r="K112" s="371">
        <f t="shared" si="8"/>
        <v>5393419.801</v>
      </c>
      <c r="L112" s="365" t="s">
        <v>348</v>
      </c>
      <c r="M112" s="365" t="s">
        <v>21</v>
      </c>
    </row>
    <row r="113" spans="1:13" ht="26.25" customHeight="1" x14ac:dyDescent="0.25">
      <c r="A113" s="375"/>
      <c r="B113" s="365" t="s">
        <v>268</v>
      </c>
      <c r="C113" s="366"/>
      <c r="D113" s="367"/>
      <c r="E113" s="375"/>
      <c r="F113" s="367" t="s">
        <v>697</v>
      </c>
      <c r="G113" s="380">
        <v>742.272413975929</v>
      </c>
      <c r="H113" s="370">
        <f t="shared" si="9"/>
        <v>74.227241397592906</v>
      </c>
      <c r="I113" s="370">
        <f t="shared" si="10"/>
        <v>244.94989661205659</v>
      </c>
      <c r="J113" s="260">
        <f t="shared" si="11"/>
        <v>497.32251736387241</v>
      </c>
      <c r="K113" s="371">
        <f t="shared" si="8"/>
        <v>2103723.9807009171</v>
      </c>
      <c r="L113" s="365" t="s">
        <v>222</v>
      </c>
      <c r="M113" s="365" t="s">
        <v>21</v>
      </c>
    </row>
    <row r="114" spans="1:13" ht="27.75" customHeight="1" x14ac:dyDescent="0.25">
      <c r="A114" s="375"/>
      <c r="B114" s="365" t="s">
        <v>268</v>
      </c>
      <c r="C114" s="366"/>
      <c r="D114" s="367"/>
      <c r="E114" s="375"/>
      <c r="F114" s="367" t="s">
        <v>697</v>
      </c>
      <c r="G114" s="380">
        <v>759</v>
      </c>
      <c r="H114" s="370">
        <f t="shared" si="9"/>
        <v>75.900000000000006</v>
      </c>
      <c r="I114" s="370">
        <f t="shared" si="10"/>
        <v>250.47</v>
      </c>
      <c r="J114" s="260">
        <f t="shared" si="11"/>
        <v>508.53</v>
      </c>
      <c r="K114" s="371">
        <f t="shared" si="8"/>
        <v>2151132.753</v>
      </c>
      <c r="L114" s="365" t="s">
        <v>224</v>
      </c>
      <c r="M114" s="365" t="s">
        <v>21</v>
      </c>
    </row>
    <row r="115" spans="1:13" ht="15" customHeight="1" x14ac:dyDescent="0.25">
      <c r="A115" s="375"/>
      <c r="B115" s="365" t="s">
        <v>212</v>
      </c>
      <c r="C115" s="366">
        <v>42566</v>
      </c>
      <c r="D115" s="367"/>
      <c r="E115" s="375"/>
      <c r="F115" s="367" t="s">
        <v>30</v>
      </c>
      <c r="G115" s="380">
        <v>112.5</v>
      </c>
      <c r="H115" s="370">
        <f t="shared" si="9"/>
        <v>11.25</v>
      </c>
      <c r="I115" s="370">
        <f t="shared" si="10"/>
        <v>37.125</v>
      </c>
      <c r="J115" s="260">
        <f t="shared" si="11"/>
        <v>75.375</v>
      </c>
      <c r="K115" s="371">
        <f t="shared" si="8"/>
        <v>318843.78750000003</v>
      </c>
      <c r="L115" s="365" t="s">
        <v>779</v>
      </c>
      <c r="M115" s="365" t="s">
        <v>21</v>
      </c>
    </row>
    <row r="116" spans="1:13" ht="15" customHeight="1" x14ac:dyDescent="0.25">
      <c r="A116" s="375"/>
      <c r="B116" s="365" t="s">
        <v>212</v>
      </c>
      <c r="C116" s="366">
        <v>42594</v>
      </c>
      <c r="D116" s="367"/>
      <c r="E116" s="375"/>
      <c r="F116" s="367" t="s">
        <v>30</v>
      </c>
      <c r="G116" s="380">
        <v>217.19504721488201</v>
      </c>
      <c r="H116" s="370">
        <f t="shared" si="9"/>
        <v>21.719504721488203</v>
      </c>
      <c r="I116" s="370">
        <f t="shared" si="10"/>
        <v>71.674365580911072</v>
      </c>
      <c r="J116" s="260">
        <f t="shared" si="11"/>
        <v>145.52068163397092</v>
      </c>
      <c r="K116" s="371">
        <f t="shared" si="8"/>
        <v>615567.03537986043</v>
      </c>
      <c r="L116" s="365" t="s">
        <v>233</v>
      </c>
      <c r="M116" s="365" t="s">
        <v>21</v>
      </c>
    </row>
    <row r="117" spans="1:13" ht="15" customHeight="1" x14ac:dyDescent="0.25">
      <c r="A117" s="375"/>
      <c r="B117" s="365" t="s">
        <v>212</v>
      </c>
      <c r="C117" s="366">
        <v>42594</v>
      </c>
      <c r="D117" s="367"/>
      <c r="E117" s="375"/>
      <c r="F117" s="367" t="s">
        <v>30</v>
      </c>
      <c r="G117" s="380">
        <v>217.19504721488201</v>
      </c>
      <c r="H117" s="370">
        <f t="shared" si="9"/>
        <v>21.719504721488203</v>
      </c>
      <c r="I117" s="370">
        <f t="shared" si="10"/>
        <v>71.674365580911072</v>
      </c>
      <c r="J117" s="260">
        <f t="shared" si="11"/>
        <v>145.52068163397092</v>
      </c>
      <c r="K117" s="371">
        <f t="shared" si="8"/>
        <v>615567.03537986043</v>
      </c>
      <c r="L117" s="365" t="s">
        <v>354</v>
      </c>
      <c r="M117" s="365" t="s">
        <v>21</v>
      </c>
    </row>
    <row r="118" spans="1:13" ht="15" customHeight="1" x14ac:dyDescent="0.25">
      <c r="A118" s="375"/>
      <c r="B118" s="365" t="s">
        <v>212</v>
      </c>
      <c r="C118" s="366">
        <v>42594</v>
      </c>
      <c r="D118" s="367"/>
      <c r="E118" s="375"/>
      <c r="F118" s="367" t="s">
        <v>30</v>
      </c>
      <c r="G118" s="380">
        <v>217.19504721488201</v>
      </c>
      <c r="H118" s="370">
        <f t="shared" si="9"/>
        <v>21.719504721488203</v>
      </c>
      <c r="I118" s="370">
        <f t="shared" si="10"/>
        <v>71.674365580911072</v>
      </c>
      <c r="J118" s="260">
        <f t="shared" si="11"/>
        <v>145.52068163397092</v>
      </c>
      <c r="K118" s="371">
        <f t="shared" si="8"/>
        <v>615567.03537986043</v>
      </c>
      <c r="L118" s="365" t="s">
        <v>237</v>
      </c>
      <c r="M118" s="365" t="s">
        <v>21</v>
      </c>
    </row>
    <row r="119" spans="1:13" ht="24.75" customHeight="1" x14ac:dyDescent="0.25">
      <c r="A119" s="375"/>
      <c r="B119" s="365" t="s">
        <v>212</v>
      </c>
      <c r="C119" s="366">
        <v>42670</v>
      </c>
      <c r="D119" s="367"/>
      <c r="E119" s="375"/>
      <c r="F119" s="367" t="s">
        <v>238</v>
      </c>
      <c r="G119" s="380">
        <v>214.60567183281</v>
      </c>
      <c r="H119" s="370">
        <f t="shared" si="9"/>
        <v>21.460567183281</v>
      </c>
      <c r="I119" s="370">
        <f t="shared" si="10"/>
        <v>70.819871704827307</v>
      </c>
      <c r="J119" s="260">
        <f t="shared" si="11"/>
        <v>143.7858001279827</v>
      </c>
      <c r="K119" s="371">
        <f t="shared" si="8"/>
        <v>608228.3131213797</v>
      </c>
      <c r="L119" s="365" t="s">
        <v>225</v>
      </c>
      <c r="M119" s="365" t="s">
        <v>21</v>
      </c>
    </row>
    <row r="120" spans="1:13" ht="17.25" customHeight="1" x14ac:dyDescent="0.25">
      <c r="A120" s="375"/>
      <c r="B120" s="365" t="s">
        <v>212</v>
      </c>
      <c r="C120" s="366"/>
      <c r="D120" s="367"/>
      <c r="E120" s="375"/>
      <c r="F120" s="367" t="s">
        <v>706</v>
      </c>
      <c r="G120" s="380">
        <v>214.60567183281</v>
      </c>
      <c r="H120" s="370">
        <f t="shared" si="9"/>
        <v>21.460567183281</v>
      </c>
      <c r="I120" s="370">
        <f t="shared" si="10"/>
        <v>70.819871704827307</v>
      </c>
      <c r="J120" s="260">
        <f t="shared" si="11"/>
        <v>143.7858001279827</v>
      </c>
      <c r="K120" s="371">
        <f t="shared" si="8"/>
        <v>608228.3131213797</v>
      </c>
      <c r="L120" s="365" t="s">
        <v>226</v>
      </c>
      <c r="M120" s="365" t="s">
        <v>21</v>
      </c>
    </row>
    <row r="121" spans="1:13" ht="15" customHeight="1" x14ac:dyDescent="0.25">
      <c r="A121" s="375"/>
      <c r="B121" s="365" t="s">
        <v>212</v>
      </c>
      <c r="C121" s="366">
        <v>42684</v>
      </c>
      <c r="D121" s="367"/>
      <c r="E121" s="375"/>
      <c r="F121" s="367" t="s">
        <v>357</v>
      </c>
      <c r="G121" s="380">
        <v>214.60567183281</v>
      </c>
      <c r="H121" s="370">
        <f t="shared" si="9"/>
        <v>21.460567183281</v>
      </c>
      <c r="I121" s="370">
        <f t="shared" si="10"/>
        <v>70.819871704827307</v>
      </c>
      <c r="J121" s="260">
        <f t="shared" si="11"/>
        <v>143.7858001279827</v>
      </c>
      <c r="K121" s="371">
        <f t="shared" si="8"/>
        <v>608228.3131213797</v>
      </c>
      <c r="L121" s="365" t="s">
        <v>228</v>
      </c>
      <c r="M121" s="365" t="s">
        <v>21</v>
      </c>
    </row>
    <row r="122" spans="1:13" ht="15" customHeight="1" x14ac:dyDescent="0.25">
      <c r="A122" s="375"/>
      <c r="B122" s="365" t="s">
        <v>212</v>
      </c>
      <c r="C122" s="366">
        <v>42684</v>
      </c>
      <c r="D122" s="367"/>
      <c r="E122" s="375"/>
      <c r="F122" s="367" t="s">
        <v>357</v>
      </c>
      <c r="G122" s="380">
        <v>112.5</v>
      </c>
      <c r="H122" s="370">
        <f t="shared" si="9"/>
        <v>11.25</v>
      </c>
      <c r="I122" s="370">
        <f t="shared" si="10"/>
        <v>37.125</v>
      </c>
      <c r="J122" s="260">
        <f t="shared" si="11"/>
        <v>75.375</v>
      </c>
      <c r="K122" s="371">
        <f t="shared" si="8"/>
        <v>318843.78750000003</v>
      </c>
      <c r="L122" s="365" t="s">
        <v>780</v>
      </c>
      <c r="M122" s="365" t="s">
        <v>21</v>
      </c>
    </row>
    <row r="123" spans="1:13" ht="15" customHeight="1" x14ac:dyDescent="0.25">
      <c r="A123" s="375"/>
      <c r="B123" s="365" t="s">
        <v>212</v>
      </c>
      <c r="C123" s="366">
        <v>42684</v>
      </c>
      <c r="D123" s="367"/>
      <c r="E123" s="375"/>
      <c r="F123" s="367" t="s">
        <v>357</v>
      </c>
      <c r="G123" s="380">
        <v>218</v>
      </c>
      <c r="H123" s="370">
        <f t="shared" si="9"/>
        <v>21.8</v>
      </c>
      <c r="I123" s="370">
        <f t="shared" si="10"/>
        <v>71.94</v>
      </c>
      <c r="J123" s="260">
        <f t="shared" si="11"/>
        <v>146.06</v>
      </c>
      <c r="K123" s="371">
        <f t="shared" si="8"/>
        <v>617848.40600000008</v>
      </c>
      <c r="L123" s="365" t="s">
        <v>781</v>
      </c>
      <c r="M123" s="365" t="s">
        <v>21</v>
      </c>
    </row>
    <row r="124" spans="1:13" ht="15" customHeight="1" x14ac:dyDescent="0.25">
      <c r="A124" s="375"/>
      <c r="B124" s="365" t="s">
        <v>212</v>
      </c>
      <c r="C124" s="366">
        <v>42684</v>
      </c>
      <c r="D124" s="367"/>
      <c r="E124" s="375"/>
      <c r="F124" s="367" t="s">
        <v>357</v>
      </c>
      <c r="G124" s="380">
        <v>112.5</v>
      </c>
      <c r="H124" s="370">
        <f t="shared" si="9"/>
        <v>11.25</v>
      </c>
      <c r="I124" s="370">
        <f t="shared" si="10"/>
        <v>37.125</v>
      </c>
      <c r="J124" s="260">
        <f t="shared" si="11"/>
        <v>75.375</v>
      </c>
      <c r="K124" s="371">
        <f t="shared" si="8"/>
        <v>318843.78750000003</v>
      </c>
      <c r="L124" s="365" t="s">
        <v>782</v>
      </c>
      <c r="M124" s="365" t="s">
        <v>21</v>
      </c>
    </row>
    <row r="125" spans="1:13" ht="15" customHeight="1" x14ac:dyDescent="0.25">
      <c r="A125" s="375"/>
      <c r="B125" s="365" t="s">
        <v>212</v>
      </c>
      <c r="C125" s="366">
        <v>42717</v>
      </c>
      <c r="D125" s="367"/>
      <c r="E125" s="375"/>
      <c r="F125" s="367" t="s">
        <v>77</v>
      </c>
      <c r="G125" s="380">
        <v>112.5</v>
      </c>
      <c r="H125" s="370">
        <f t="shared" si="9"/>
        <v>11.25</v>
      </c>
      <c r="I125" s="370">
        <f t="shared" si="10"/>
        <v>37.125</v>
      </c>
      <c r="J125" s="260">
        <f t="shared" si="11"/>
        <v>75.375</v>
      </c>
      <c r="K125" s="371">
        <f t="shared" si="8"/>
        <v>318843.78750000003</v>
      </c>
      <c r="L125" s="365" t="s">
        <v>783</v>
      </c>
      <c r="M125" s="365" t="s">
        <v>21</v>
      </c>
    </row>
    <row r="126" spans="1:13" ht="15" customHeight="1" x14ac:dyDescent="0.25">
      <c r="A126" s="375"/>
      <c r="B126" s="365" t="s">
        <v>212</v>
      </c>
      <c r="C126" s="366">
        <v>42717</v>
      </c>
      <c r="D126" s="367"/>
      <c r="E126" s="375"/>
      <c r="F126" s="367" t="s">
        <v>77</v>
      </c>
      <c r="G126" s="380">
        <v>112.5</v>
      </c>
      <c r="H126" s="370">
        <f t="shared" si="9"/>
        <v>11.25</v>
      </c>
      <c r="I126" s="370">
        <f t="shared" si="10"/>
        <v>37.125</v>
      </c>
      <c r="J126" s="260">
        <f t="shared" si="11"/>
        <v>75.375</v>
      </c>
      <c r="K126" s="371">
        <f t="shared" si="8"/>
        <v>318843.78750000003</v>
      </c>
      <c r="L126" s="365" t="s">
        <v>784</v>
      </c>
      <c r="M126" s="365" t="s">
        <v>21</v>
      </c>
    </row>
    <row r="127" spans="1:13" ht="15" customHeight="1" x14ac:dyDescent="0.25">
      <c r="A127" s="375"/>
      <c r="B127" s="365" t="s">
        <v>212</v>
      </c>
      <c r="C127" s="366">
        <v>42717</v>
      </c>
      <c r="D127" s="367"/>
      <c r="E127" s="375"/>
      <c r="F127" s="367" t="s">
        <v>77</v>
      </c>
      <c r="G127" s="380">
        <v>313.30196438587899</v>
      </c>
      <c r="H127" s="370">
        <f t="shared" si="9"/>
        <v>31.330196438587901</v>
      </c>
      <c r="I127" s="370">
        <f t="shared" si="10"/>
        <v>103.38964824734008</v>
      </c>
      <c r="J127" s="260">
        <f t="shared" si="11"/>
        <v>209.91231613853893</v>
      </c>
      <c r="K127" s="371">
        <f t="shared" si="8"/>
        <v>887950.08849763358</v>
      </c>
      <c r="L127" s="365" t="s">
        <v>785</v>
      </c>
      <c r="M127" s="365" t="s">
        <v>21</v>
      </c>
    </row>
    <row r="128" spans="1:13" ht="15" customHeight="1" x14ac:dyDescent="0.25">
      <c r="A128" s="375"/>
      <c r="B128" s="365" t="s">
        <v>212</v>
      </c>
      <c r="C128" s="366">
        <v>42717</v>
      </c>
      <c r="D128" s="367"/>
      <c r="E128" s="375"/>
      <c r="F128" s="367" t="s">
        <v>77</v>
      </c>
      <c r="G128" s="380">
        <v>313.30196438587899</v>
      </c>
      <c r="H128" s="370">
        <f t="shared" si="9"/>
        <v>31.330196438587901</v>
      </c>
      <c r="I128" s="370">
        <f t="shared" si="10"/>
        <v>103.38964824734008</v>
      </c>
      <c r="J128" s="260">
        <f t="shared" si="11"/>
        <v>209.91231613853893</v>
      </c>
      <c r="K128" s="371">
        <f t="shared" si="8"/>
        <v>887950.08849763358</v>
      </c>
      <c r="L128" s="365" t="s">
        <v>786</v>
      </c>
      <c r="M128" s="365" t="s">
        <v>21</v>
      </c>
    </row>
    <row r="129" spans="1:13" ht="15" customHeight="1" x14ac:dyDescent="0.25">
      <c r="A129" s="375"/>
      <c r="B129" s="365" t="s">
        <v>212</v>
      </c>
      <c r="C129" s="366">
        <v>42717</v>
      </c>
      <c r="D129" s="367"/>
      <c r="E129" s="375"/>
      <c r="F129" s="367" t="s">
        <v>241</v>
      </c>
      <c r="G129" s="380">
        <v>313.30196438587899</v>
      </c>
      <c r="H129" s="370">
        <f t="shared" si="9"/>
        <v>31.330196438587901</v>
      </c>
      <c r="I129" s="370">
        <f t="shared" si="10"/>
        <v>103.38964824734008</v>
      </c>
      <c r="J129" s="260">
        <f t="shared" si="11"/>
        <v>209.91231613853893</v>
      </c>
      <c r="K129" s="371">
        <f t="shared" si="8"/>
        <v>887950.08849763358</v>
      </c>
      <c r="L129" s="365" t="s">
        <v>787</v>
      </c>
      <c r="M129" s="365" t="s">
        <v>21</v>
      </c>
    </row>
    <row r="130" spans="1:13" ht="15" customHeight="1" x14ac:dyDescent="0.25">
      <c r="A130" s="375"/>
      <c r="B130" s="365" t="s">
        <v>375</v>
      </c>
      <c r="C130" s="366">
        <v>42739</v>
      </c>
      <c r="D130" s="367"/>
      <c r="E130" s="375"/>
      <c r="F130" s="367" t="s">
        <v>707</v>
      </c>
      <c r="G130" s="380">
        <v>214.60567183281</v>
      </c>
      <c r="H130" s="370">
        <f t="shared" si="9"/>
        <v>21.460567183281</v>
      </c>
      <c r="I130" s="370">
        <f t="shared" si="10"/>
        <v>70.819871704827307</v>
      </c>
      <c r="J130" s="260">
        <f t="shared" si="11"/>
        <v>143.7858001279827</v>
      </c>
      <c r="K130" s="371">
        <f t="shared" si="8"/>
        <v>608228.3131213797</v>
      </c>
      <c r="L130" s="365" t="s">
        <v>349</v>
      </c>
      <c r="M130" s="365" t="s">
        <v>21</v>
      </c>
    </row>
    <row r="131" spans="1:13" ht="15" customHeight="1" x14ac:dyDescent="0.25">
      <c r="A131" s="375"/>
      <c r="B131" s="365" t="s">
        <v>375</v>
      </c>
      <c r="C131" s="366">
        <v>42739</v>
      </c>
      <c r="D131" s="367"/>
      <c r="E131" s="375"/>
      <c r="F131" s="367" t="s">
        <v>707</v>
      </c>
      <c r="G131" s="380">
        <v>214.60567183281</v>
      </c>
      <c r="H131" s="370">
        <f t="shared" si="9"/>
        <v>21.460567183281</v>
      </c>
      <c r="I131" s="370">
        <f t="shared" si="10"/>
        <v>70.819871704827307</v>
      </c>
      <c r="J131" s="260">
        <f t="shared" si="11"/>
        <v>143.7858001279827</v>
      </c>
      <c r="K131" s="371">
        <f t="shared" si="8"/>
        <v>608228.3131213797</v>
      </c>
      <c r="L131" s="365" t="s">
        <v>404</v>
      </c>
      <c r="M131" s="365" t="s">
        <v>21</v>
      </c>
    </row>
    <row r="132" spans="1:13" ht="15" customHeight="1" x14ac:dyDescent="0.25">
      <c r="A132" s="375"/>
      <c r="B132" s="365" t="s">
        <v>375</v>
      </c>
      <c r="C132" s="366">
        <v>42739</v>
      </c>
      <c r="D132" s="367"/>
      <c r="E132" s="375"/>
      <c r="F132" s="367" t="s">
        <v>707</v>
      </c>
      <c r="G132" s="380">
        <v>214.60567183281</v>
      </c>
      <c r="H132" s="370">
        <f t="shared" si="9"/>
        <v>21.460567183281</v>
      </c>
      <c r="I132" s="370">
        <f t="shared" si="10"/>
        <v>70.819871704827307</v>
      </c>
      <c r="J132" s="260">
        <f t="shared" si="11"/>
        <v>143.7858001279827</v>
      </c>
      <c r="K132" s="371">
        <f t="shared" si="8"/>
        <v>608228.3131213797</v>
      </c>
      <c r="L132" s="365" t="s">
        <v>351</v>
      </c>
      <c r="M132" s="365" t="s">
        <v>21</v>
      </c>
    </row>
    <row r="133" spans="1:13" ht="15" customHeight="1" x14ac:dyDescent="0.25">
      <c r="A133" s="375"/>
      <c r="B133" s="365" t="s">
        <v>375</v>
      </c>
      <c r="C133" s="366">
        <v>42739</v>
      </c>
      <c r="D133" s="367"/>
      <c r="E133" s="375"/>
      <c r="F133" s="367" t="s">
        <v>707</v>
      </c>
      <c r="G133" s="380">
        <v>218</v>
      </c>
      <c r="H133" s="370">
        <f t="shared" si="9"/>
        <v>21.8</v>
      </c>
      <c r="I133" s="370">
        <f t="shared" si="10"/>
        <v>71.94</v>
      </c>
      <c r="J133" s="260">
        <f t="shared" si="11"/>
        <v>146.06</v>
      </c>
      <c r="K133" s="371">
        <f t="shared" si="8"/>
        <v>617848.40600000008</v>
      </c>
      <c r="L133" s="365" t="s">
        <v>231</v>
      </c>
      <c r="M133" s="365" t="s">
        <v>21</v>
      </c>
    </row>
    <row r="134" spans="1:13" ht="15" customHeight="1" x14ac:dyDescent="0.25">
      <c r="A134" s="375"/>
      <c r="B134" s="365" t="s">
        <v>212</v>
      </c>
      <c r="C134" s="366">
        <v>42737</v>
      </c>
      <c r="D134" s="367"/>
      <c r="E134" s="375"/>
      <c r="F134" s="367" t="s">
        <v>77</v>
      </c>
      <c r="G134" s="380">
        <v>217.19504721488201</v>
      </c>
      <c r="H134" s="370">
        <f t="shared" si="9"/>
        <v>21.719504721488203</v>
      </c>
      <c r="I134" s="370">
        <f t="shared" si="10"/>
        <v>71.674365580911072</v>
      </c>
      <c r="J134" s="260">
        <f t="shared" si="11"/>
        <v>145.52068163397092</v>
      </c>
      <c r="K134" s="371">
        <f t="shared" ref="K134:K197" si="12">J134*4230.1</f>
        <v>615567.03537986043</v>
      </c>
      <c r="L134" s="365" t="s">
        <v>235</v>
      </c>
      <c r="M134" s="365" t="s">
        <v>21</v>
      </c>
    </row>
    <row r="135" spans="1:13" ht="15" customHeight="1" x14ac:dyDescent="0.25">
      <c r="A135" s="375"/>
      <c r="B135" s="365" t="s">
        <v>212</v>
      </c>
      <c r="C135" s="366">
        <v>42808</v>
      </c>
      <c r="D135" s="367"/>
      <c r="E135" s="375"/>
      <c r="F135" s="367" t="s">
        <v>243</v>
      </c>
      <c r="G135" s="380">
        <v>469.60804876536599</v>
      </c>
      <c r="H135" s="370">
        <f t="shared" si="9"/>
        <v>46.960804876536599</v>
      </c>
      <c r="I135" s="370">
        <f t="shared" si="10"/>
        <v>154.97065609257078</v>
      </c>
      <c r="J135" s="260">
        <f t="shared" si="11"/>
        <v>314.63739267279522</v>
      </c>
      <c r="K135" s="371">
        <f t="shared" si="12"/>
        <v>1330947.6347451911</v>
      </c>
      <c r="L135" s="365" t="s">
        <v>788</v>
      </c>
      <c r="M135" s="365" t="s">
        <v>21</v>
      </c>
    </row>
    <row r="136" spans="1:13" ht="15" customHeight="1" x14ac:dyDescent="0.25">
      <c r="A136" s="375"/>
      <c r="B136" s="365" t="s">
        <v>212</v>
      </c>
      <c r="C136" s="366">
        <v>42872</v>
      </c>
      <c r="D136" s="367"/>
      <c r="E136" s="375"/>
      <c r="F136" s="367" t="s">
        <v>136</v>
      </c>
      <c r="G136" s="380">
        <v>734</v>
      </c>
      <c r="H136" s="370">
        <f t="shared" si="9"/>
        <v>73.400000000000006</v>
      </c>
      <c r="I136" s="370">
        <f t="shared" si="10"/>
        <v>242.22</v>
      </c>
      <c r="J136" s="260">
        <f t="shared" si="11"/>
        <v>491.78</v>
      </c>
      <c r="K136" s="371">
        <f t="shared" si="12"/>
        <v>2080278.578</v>
      </c>
      <c r="L136" s="365" t="s">
        <v>790</v>
      </c>
      <c r="M136" s="365" t="s">
        <v>21</v>
      </c>
    </row>
    <row r="137" spans="1:13" ht="23.25" customHeight="1" x14ac:dyDescent="0.25">
      <c r="A137" s="375"/>
      <c r="B137" s="365" t="s">
        <v>212</v>
      </c>
      <c r="C137" s="366">
        <v>43061</v>
      </c>
      <c r="D137" s="367"/>
      <c r="E137" s="375"/>
      <c r="F137" s="367" t="s">
        <v>245</v>
      </c>
      <c r="G137" s="380">
        <v>682</v>
      </c>
      <c r="H137" s="370">
        <f t="shared" si="9"/>
        <v>68.2</v>
      </c>
      <c r="I137" s="370">
        <f t="shared" si="10"/>
        <v>225.06</v>
      </c>
      <c r="J137" s="260">
        <f t="shared" si="11"/>
        <v>456.94</v>
      </c>
      <c r="K137" s="371">
        <f t="shared" si="12"/>
        <v>1932901.8940000001</v>
      </c>
      <c r="L137" s="365" t="s">
        <v>791</v>
      </c>
      <c r="M137" s="365" t="s">
        <v>21</v>
      </c>
    </row>
    <row r="138" spans="1:13" ht="15" customHeight="1" x14ac:dyDescent="0.25">
      <c r="A138" s="375"/>
      <c r="B138" s="365" t="s">
        <v>212</v>
      </c>
      <c r="C138" s="366">
        <v>43015</v>
      </c>
      <c r="D138" s="367"/>
      <c r="E138" s="375"/>
      <c r="F138" s="367" t="s">
        <v>708</v>
      </c>
      <c r="G138" s="380">
        <v>284</v>
      </c>
      <c r="H138" s="370">
        <f t="shared" si="9"/>
        <v>28.400000000000002</v>
      </c>
      <c r="I138" s="370">
        <f t="shared" si="10"/>
        <v>93.72</v>
      </c>
      <c r="J138" s="260">
        <f t="shared" si="11"/>
        <v>190.28</v>
      </c>
      <c r="K138" s="371">
        <f t="shared" si="12"/>
        <v>804903.42800000007</v>
      </c>
      <c r="L138" s="365" t="s">
        <v>792</v>
      </c>
      <c r="M138" s="365" t="s">
        <v>21</v>
      </c>
    </row>
    <row r="139" spans="1:13" ht="15" customHeight="1" x14ac:dyDescent="0.25">
      <c r="A139" s="375"/>
      <c r="B139" s="365" t="s">
        <v>212</v>
      </c>
      <c r="C139" s="366"/>
      <c r="D139" s="367"/>
      <c r="E139" s="375"/>
      <c r="F139" s="367" t="s">
        <v>709</v>
      </c>
      <c r="G139" s="380">
        <v>284</v>
      </c>
      <c r="H139" s="370">
        <f t="shared" ref="H139:H202" si="13">10%*G139</f>
        <v>28.400000000000002</v>
      </c>
      <c r="I139" s="370">
        <f t="shared" ref="I139:I202" si="14">33%*G139</f>
        <v>93.72</v>
      </c>
      <c r="J139" s="260">
        <f t="shared" ref="J139:J202" si="15">G139-I139</f>
        <v>190.28</v>
      </c>
      <c r="K139" s="371">
        <f t="shared" si="12"/>
        <v>804903.42800000007</v>
      </c>
      <c r="L139" s="365" t="s">
        <v>793</v>
      </c>
      <c r="M139" s="365" t="s">
        <v>21</v>
      </c>
    </row>
    <row r="140" spans="1:13" ht="15" customHeight="1" x14ac:dyDescent="0.25">
      <c r="A140" s="375"/>
      <c r="B140" s="365" t="s">
        <v>268</v>
      </c>
      <c r="C140" s="366"/>
      <c r="D140" s="367"/>
      <c r="E140" s="375"/>
      <c r="F140" s="367" t="s">
        <v>133</v>
      </c>
      <c r="G140" s="380">
        <v>120</v>
      </c>
      <c r="H140" s="370">
        <f t="shared" si="13"/>
        <v>12</v>
      </c>
      <c r="I140" s="370">
        <f t="shared" si="14"/>
        <v>39.6</v>
      </c>
      <c r="J140" s="260">
        <f t="shared" si="15"/>
        <v>80.400000000000006</v>
      </c>
      <c r="K140" s="371">
        <f t="shared" si="12"/>
        <v>340100.04000000004</v>
      </c>
      <c r="L140" s="365" t="s">
        <v>794</v>
      </c>
      <c r="M140" s="365" t="s">
        <v>21</v>
      </c>
    </row>
    <row r="141" spans="1:13" ht="15" customHeight="1" x14ac:dyDescent="0.25">
      <c r="A141" s="375"/>
      <c r="B141" s="365" t="s">
        <v>212</v>
      </c>
      <c r="C141" s="366"/>
      <c r="D141" s="367"/>
      <c r="E141" s="375"/>
      <c r="F141" s="367" t="s">
        <v>247</v>
      </c>
      <c r="G141" s="380">
        <v>266.43753039053098</v>
      </c>
      <c r="H141" s="370">
        <f t="shared" si="13"/>
        <v>26.643753039053099</v>
      </c>
      <c r="I141" s="370">
        <f t="shared" si="14"/>
        <v>87.924385028875221</v>
      </c>
      <c r="J141" s="260">
        <f t="shared" si="15"/>
        <v>178.51314536165575</v>
      </c>
      <c r="K141" s="371">
        <f t="shared" si="12"/>
        <v>755128.45619434002</v>
      </c>
      <c r="L141" s="365" t="s">
        <v>829</v>
      </c>
      <c r="M141" s="365" t="s">
        <v>21</v>
      </c>
    </row>
    <row r="142" spans="1:13" ht="15" customHeight="1" x14ac:dyDescent="0.25">
      <c r="A142" s="375"/>
      <c r="B142" s="365" t="s">
        <v>212</v>
      </c>
      <c r="C142" s="366"/>
      <c r="D142" s="367"/>
      <c r="E142" s="375"/>
      <c r="F142" s="367" t="s">
        <v>133</v>
      </c>
      <c r="G142" s="380">
        <v>333.04691298816402</v>
      </c>
      <c r="H142" s="370">
        <f t="shared" si="13"/>
        <v>33.304691298816401</v>
      </c>
      <c r="I142" s="370">
        <f t="shared" si="14"/>
        <v>109.90548128609413</v>
      </c>
      <c r="J142" s="260">
        <f t="shared" si="15"/>
        <v>223.14143170206989</v>
      </c>
      <c r="K142" s="371">
        <f t="shared" si="12"/>
        <v>943910.5702429259</v>
      </c>
      <c r="L142" s="365" t="s">
        <v>830</v>
      </c>
      <c r="M142" s="365" t="s">
        <v>21</v>
      </c>
    </row>
    <row r="143" spans="1:13" ht="15" customHeight="1" x14ac:dyDescent="0.25">
      <c r="A143" s="375"/>
      <c r="B143" s="365" t="s">
        <v>212</v>
      </c>
      <c r="C143" s="366"/>
      <c r="D143" s="367"/>
      <c r="E143" s="375"/>
      <c r="F143" s="367" t="s">
        <v>133</v>
      </c>
      <c r="G143" s="380">
        <v>660.56888192111001</v>
      </c>
      <c r="H143" s="370">
        <f t="shared" si="13"/>
        <v>66.056888192111003</v>
      </c>
      <c r="I143" s="370">
        <f t="shared" si="14"/>
        <v>217.9877310339663</v>
      </c>
      <c r="J143" s="260">
        <f t="shared" si="15"/>
        <v>442.58115088714374</v>
      </c>
      <c r="K143" s="371">
        <f t="shared" si="12"/>
        <v>1872162.5263677069</v>
      </c>
      <c r="L143" s="365" t="s">
        <v>267</v>
      </c>
      <c r="M143" s="365" t="s">
        <v>21</v>
      </c>
    </row>
    <row r="144" spans="1:13" ht="15" customHeight="1" x14ac:dyDescent="0.25">
      <c r="A144" s="375"/>
      <c r="B144" s="365" t="s">
        <v>212</v>
      </c>
      <c r="C144" s="366"/>
      <c r="D144" s="367"/>
      <c r="E144" s="375"/>
      <c r="F144" s="367" t="s">
        <v>133</v>
      </c>
      <c r="G144" s="380">
        <v>677.08310396913805</v>
      </c>
      <c r="H144" s="370">
        <f t="shared" si="13"/>
        <v>67.708310396913802</v>
      </c>
      <c r="I144" s="370">
        <f t="shared" si="14"/>
        <v>223.43742430981555</v>
      </c>
      <c r="J144" s="260">
        <f t="shared" si="15"/>
        <v>453.64567965932247</v>
      </c>
      <c r="K144" s="371">
        <f t="shared" si="12"/>
        <v>1918966.5895269001</v>
      </c>
      <c r="L144" s="365" t="s">
        <v>269</v>
      </c>
      <c r="M144" s="365" t="s">
        <v>21</v>
      </c>
    </row>
    <row r="145" spans="1:13" ht="15" customHeight="1" x14ac:dyDescent="0.25">
      <c r="A145" s="375"/>
      <c r="B145" s="365" t="s">
        <v>212</v>
      </c>
      <c r="C145" s="366"/>
      <c r="D145" s="367"/>
      <c r="E145" s="375"/>
      <c r="F145" s="367" t="s">
        <v>133</v>
      </c>
      <c r="G145" s="380">
        <v>710.72314941473496</v>
      </c>
      <c r="H145" s="370">
        <f t="shared" si="13"/>
        <v>71.072314941473493</v>
      </c>
      <c r="I145" s="370">
        <f t="shared" si="14"/>
        <v>234.53863930686254</v>
      </c>
      <c r="J145" s="260">
        <f t="shared" si="15"/>
        <v>476.18451010787243</v>
      </c>
      <c r="K145" s="371">
        <f t="shared" si="12"/>
        <v>2014308.0962073114</v>
      </c>
      <c r="L145" s="365" t="s">
        <v>270</v>
      </c>
      <c r="M145" s="365" t="s">
        <v>21</v>
      </c>
    </row>
    <row r="146" spans="1:13" ht="15" customHeight="1" x14ac:dyDescent="0.25">
      <c r="A146" s="375"/>
      <c r="B146" s="365" t="s">
        <v>212</v>
      </c>
      <c r="C146" s="366"/>
      <c r="D146" s="367"/>
      <c r="E146" s="375"/>
      <c r="F146" s="367" t="s">
        <v>133</v>
      </c>
      <c r="G146" s="380">
        <v>710.72314941473496</v>
      </c>
      <c r="H146" s="370">
        <f t="shared" si="13"/>
        <v>71.072314941473493</v>
      </c>
      <c r="I146" s="370">
        <f t="shared" si="14"/>
        <v>234.53863930686254</v>
      </c>
      <c r="J146" s="260">
        <f t="shared" si="15"/>
        <v>476.18451010787243</v>
      </c>
      <c r="K146" s="371">
        <f t="shared" si="12"/>
        <v>2014308.0962073114</v>
      </c>
      <c r="L146" s="365" t="s">
        <v>271</v>
      </c>
      <c r="M146" s="365" t="s">
        <v>21</v>
      </c>
    </row>
    <row r="147" spans="1:13" ht="15" customHeight="1" x14ac:dyDescent="0.25">
      <c r="A147" s="375"/>
      <c r="B147" s="365" t="s">
        <v>212</v>
      </c>
      <c r="C147" s="366"/>
      <c r="D147" s="367"/>
      <c r="E147" s="375"/>
      <c r="F147" s="367" t="s">
        <v>133</v>
      </c>
      <c r="G147" s="380">
        <v>710.72314941473496</v>
      </c>
      <c r="H147" s="370">
        <f t="shared" si="13"/>
        <v>71.072314941473493</v>
      </c>
      <c r="I147" s="370">
        <f t="shared" si="14"/>
        <v>234.53863930686254</v>
      </c>
      <c r="J147" s="260">
        <f t="shared" si="15"/>
        <v>476.18451010787243</v>
      </c>
      <c r="K147" s="371">
        <f t="shared" si="12"/>
        <v>2014308.0962073114</v>
      </c>
      <c r="L147" s="365" t="s">
        <v>341</v>
      </c>
      <c r="M147" s="365" t="s">
        <v>21</v>
      </c>
    </row>
    <row r="148" spans="1:13" ht="15" customHeight="1" x14ac:dyDescent="0.25">
      <c r="A148" s="375"/>
      <c r="B148" s="365" t="s">
        <v>212</v>
      </c>
      <c r="C148" s="366"/>
      <c r="D148" s="367"/>
      <c r="E148" s="375"/>
      <c r="F148" s="367" t="s">
        <v>133</v>
      </c>
      <c r="G148" s="380">
        <v>710.72314941473496</v>
      </c>
      <c r="H148" s="370">
        <f t="shared" si="13"/>
        <v>71.072314941473493</v>
      </c>
      <c r="I148" s="370">
        <f t="shared" si="14"/>
        <v>234.53863930686254</v>
      </c>
      <c r="J148" s="260">
        <f t="shared" si="15"/>
        <v>476.18451010787243</v>
      </c>
      <c r="K148" s="371">
        <f t="shared" si="12"/>
        <v>2014308.0962073114</v>
      </c>
      <c r="L148" s="365" t="s">
        <v>272</v>
      </c>
      <c r="M148" s="365" t="s">
        <v>21</v>
      </c>
    </row>
    <row r="149" spans="1:13" ht="15" customHeight="1" x14ac:dyDescent="0.25">
      <c r="A149" s="375"/>
      <c r="B149" s="365" t="s">
        <v>212</v>
      </c>
      <c r="C149" s="366">
        <v>43019</v>
      </c>
      <c r="D149" s="367"/>
      <c r="E149" s="375"/>
      <c r="F149" s="367" t="s">
        <v>358</v>
      </c>
      <c r="G149" s="380">
        <v>279.45125089366201</v>
      </c>
      <c r="H149" s="370">
        <f t="shared" si="13"/>
        <v>27.945125089366201</v>
      </c>
      <c r="I149" s="370">
        <f t="shared" si="14"/>
        <v>92.218912794908462</v>
      </c>
      <c r="J149" s="260">
        <f t="shared" si="15"/>
        <v>187.23233809875353</v>
      </c>
      <c r="K149" s="371">
        <f t="shared" si="12"/>
        <v>792011.51339153736</v>
      </c>
      <c r="L149" s="365" t="s">
        <v>831</v>
      </c>
      <c r="M149" s="365" t="s">
        <v>21</v>
      </c>
    </row>
    <row r="150" spans="1:13" ht="15" customHeight="1" x14ac:dyDescent="0.25">
      <c r="A150" s="375"/>
      <c r="B150" s="365" t="s">
        <v>212</v>
      </c>
      <c r="C150" s="366">
        <v>43019</v>
      </c>
      <c r="D150" s="367"/>
      <c r="E150" s="375"/>
      <c r="F150" s="367" t="s">
        <v>358</v>
      </c>
      <c r="G150" s="380">
        <v>279.45125089366201</v>
      </c>
      <c r="H150" s="370">
        <f t="shared" si="13"/>
        <v>27.945125089366201</v>
      </c>
      <c r="I150" s="370">
        <f t="shared" si="14"/>
        <v>92.218912794908462</v>
      </c>
      <c r="J150" s="260">
        <f t="shared" si="15"/>
        <v>187.23233809875353</v>
      </c>
      <c r="K150" s="371">
        <f t="shared" si="12"/>
        <v>792011.51339153736</v>
      </c>
      <c r="L150" s="365" t="s">
        <v>832</v>
      </c>
      <c r="M150" s="365" t="s">
        <v>21</v>
      </c>
    </row>
    <row r="151" spans="1:13" ht="15" customHeight="1" x14ac:dyDescent="0.25">
      <c r="A151" s="375"/>
      <c r="B151" s="365" t="s">
        <v>212</v>
      </c>
      <c r="C151" s="366">
        <v>43019</v>
      </c>
      <c r="D151" s="367"/>
      <c r="E151" s="375"/>
      <c r="F151" s="367" t="s">
        <v>358</v>
      </c>
      <c r="G151" s="380">
        <v>279.45125089366201</v>
      </c>
      <c r="H151" s="370">
        <f t="shared" si="13"/>
        <v>27.945125089366201</v>
      </c>
      <c r="I151" s="370">
        <f t="shared" si="14"/>
        <v>92.218912794908462</v>
      </c>
      <c r="J151" s="260">
        <f t="shared" si="15"/>
        <v>187.23233809875353</v>
      </c>
      <c r="K151" s="371">
        <f t="shared" si="12"/>
        <v>792011.51339153736</v>
      </c>
      <c r="L151" s="365" t="s">
        <v>833</v>
      </c>
      <c r="M151" s="365" t="s">
        <v>21</v>
      </c>
    </row>
    <row r="152" spans="1:13" ht="15" customHeight="1" x14ac:dyDescent="0.25">
      <c r="A152" s="375"/>
      <c r="B152" s="365" t="s">
        <v>212</v>
      </c>
      <c r="C152" s="366">
        <v>43019</v>
      </c>
      <c r="D152" s="367"/>
      <c r="E152" s="375"/>
      <c r="F152" s="367" t="s">
        <v>358</v>
      </c>
      <c r="G152" s="380">
        <v>279.45125089366201</v>
      </c>
      <c r="H152" s="370">
        <f t="shared" si="13"/>
        <v>27.945125089366201</v>
      </c>
      <c r="I152" s="370">
        <f t="shared" si="14"/>
        <v>92.218912794908462</v>
      </c>
      <c r="J152" s="260">
        <f t="shared" si="15"/>
        <v>187.23233809875353</v>
      </c>
      <c r="K152" s="371">
        <f t="shared" si="12"/>
        <v>792011.51339153736</v>
      </c>
      <c r="L152" s="365" t="s">
        <v>834</v>
      </c>
      <c r="M152" s="365" t="s">
        <v>21</v>
      </c>
    </row>
    <row r="153" spans="1:13" ht="15" customHeight="1" x14ac:dyDescent="0.25">
      <c r="A153" s="375"/>
      <c r="B153" s="365" t="s">
        <v>212</v>
      </c>
      <c r="C153" s="366">
        <v>43019</v>
      </c>
      <c r="D153" s="367"/>
      <c r="E153" s="375"/>
      <c r="F153" s="367" t="s">
        <v>358</v>
      </c>
      <c r="G153" s="380">
        <v>279.45125089366201</v>
      </c>
      <c r="H153" s="370">
        <f t="shared" si="13"/>
        <v>27.945125089366201</v>
      </c>
      <c r="I153" s="370">
        <f t="shared" si="14"/>
        <v>92.218912794908462</v>
      </c>
      <c r="J153" s="260">
        <f t="shared" si="15"/>
        <v>187.23233809875353</v>
      </c>
      <c r="K153" s="371">
        <f t="shared" si="12"/>
        <v>792011.51339153736</v>
      </c>
      <c r="L153" s="365" t="s">
        <v>835</v>
      </c>
      <c r="M153" s="365" t="s">
        <v>21</v>
      </c>
    </row>
    <row r="154" spans="1:13" ht="15" customHeight="1" x14ac:dyDescent="0.25">
      <c r="A154" s="375"/>
      <c r="B154" s="365" t="s">
        <v>212</v>
      </c>
      <c r="C154" s="366">
        <v>43019</v>
      </c>
      <c r="D154" s="367"/>
      <c r="E154" s="375"/>
      <c r="F154" s="367" t="s">
        <v>358</v>
      </c>
      <c r="G154" s="380">
        <v>279.45125089366201</v>
      </c>
      <c r="H154" s="370">
        <f t="shared" si="13"/>
        <v>27.945125089366201</v>
      </c>
      <c r="I154" s="370">
        <f t="shared" si="14"/>
        <v>92.218912794908462</v>
      </c>
      <c r="J154" s="260">
        <f t="shared" si="15"/>
        <v>187.23233809875353</v>
      </c>
      <c r="K154" s="371">
        <f t="shared" si="12"/>
        <v>792011.51339153736</v>
      </c>
      <c r="L154" s="365" t="s">
        <v>836</v>
      </c>
      <c r="M154" s="365" t="s">
        <v>21</v>
      </c>
    </row>
    <row r="155" spans="1:13" ht="15" customHeight="1" x14ac:dyDescent="0.25">
      <c r="A155" s="375"/>
      <c r="B155" s="365" t="s">
        <v>212</v>
      </c>
      <c r="C155" s="366">
        <v>43019</v>
      </c>
      <c r="D155" s="367"/>
      <c r="E155" s="375"/>
      <c r="F155" s="367" t="s">
        <v>358</v>
      </c>
      <c r="G155" s="380">
        <v>163.01322968796899</v>
      </c>
      <c r="H155" s="370">
        <f t="shared" si="13"/>
        <v>16.301322968796899</v>
      </c>
      <c r="I155" s="370">
        <f t="shared" si="14"/>
        <v>53.794365797029769</v>
      </c>
      <c r="J155" s="260">
        <f t="shared" si="15"/>
        <v>109.21886389093922</v>
      </c>
      <c r="K155" s="371">
        <f t="shared" si="12"/>
        <v>462006.716145062</v>
      </c>
      <c r="L155" s="365" t="s">
        <v>837</v>
      </c>
      <c r="M155" s="365" t="s">
        <v>21</v>
      </c>
    </row>
    <row r="156" spans="1:13" ht="15" customHeight="1" x14ac:dyDescent="0.25">
      <c r="A156" s="375"/>
      <c r="B156" s="365" t="s">
        <v>212</v>
      </c>
      <c r="C156" s="366">
        <v>43019</v>
      </c>
      <c r="D156" s="367"/>
      <c r="E156" s="375"/>
      <c r="F156" s="367" t="s">
        <v>358</v>
      </c>
      <c r="G156" s="380">
        <v>163.01322968796899</v>
      </c>
      <c r="H156" s="370">
        <f t="shared" si="13"/>
        <v>16.301322968796899</v>
      </c>
      <c r="I156" s="370">
        <f t="shared" si="14"/>
        <v>53.794365797029769</v>
      </c>
      <c r="J156" s="260">
        <f t="shared" si="15"/>
        <v>109.21886389093922</v>
      </c>
      <c r="K156" s="371">
        <f t="shared" si="12"/>
        <v>462006.716145062</v>
      </c>
      <c r="L156" s="365" t="s">
        <v>838</v>
      </c>
      <c r="M156" s="365" t="s">
        <v>21</v>
      </c>
    </row>
    <row r="157" spans="1:13" ht="15" customHeight="1" x14ac:dyDescent="0.25">
      <c r="A157" s="375"/>
      <c r="B157" s="365" t="s">
        <v>212</v>
      </c>
      <c r="C157" s="366">
        <v>43019</v>
      </c>
      <c r="D157" s="367"/>
      <c r="E157" s="375"/>
      <c r="F157" s="367" t="s">
        <v>358</v>
      </c>
      <c r="G157" s="380">
        <v>163.01322968796899</v>
      </c>
      <c r="H157" s="370">
        <f t="shared" si="13"/>
        <v>16.301322968796899</v>
      </c>
      <c r="I157" s="370">
        <f t="shared" si="14"/>
        <v>53.794365797029769</v>
      </c>
      <c r="J157" s="260">
        <f t="shared" si="15"/>
        <v>109.21886389093922</v>
      </c>
      <c r="K157" s="371">
        <f t="shared" si="12"/>
        <v>462006.716145062</v>
      </c>
      <c r="L157" s="365" t="s">
        <v>839</v>
      </c>
      <c r="M157" s="365" t="s">
        <v>21</v>
      </c>
    </row>
    <row r="158" spans="1:13" ht="15" customHeight="1" x14ac:dyDescent="0.25">
      <c r="A158" s="375"/>
      <c r="B158" s="365" t="s">
        <v>212</v>
      </c>
      <c r="C158" s="366"/>
      <c r="D158" s="367"/>
      <c r="E158" s="375"/>
      <c r="F158" s="367" t="s">
        <v>254</v>
      </c>
      <c r="G158" s="380">
        <v>163.01322968796899</v>
      </c>
      <c r="H158" s="370">
        <f t="shared" si="13"/>
        <v>16.301322968796899</v>
      </c>
      <c r="I158" s="370">
        <f t="shared" si="14"/>
        <v>53.794365797029769</v>
      </c>
      <c r="J158" s="260">
        <f t="shared" si="15"/>
        <v>109.21886389093922</v>
      </c>
      <c r="K158" s="371">
        <f t="shared" si="12"/>
        <v>462006.716145062</v>
      </c>
      <c r="L158" s="365" t="s">
        <v>840</v>
      </c>
      <c r="M158" s="365" t="s">
        <v>21</v>
      </c>
    </row>
    <row r="159" spans="1:13" ht="15" customHeight="1" x14ac:dyDescent="0.25">
      <c r="A159" s="375"/>
      <c r="B159" s="365" t="s">
        <v>212</v>
      </c>
      <c r="C159" s="366"/>
      <c r="D159" s="367"/>
      <c r="E159" s="375"/>
      <c r="F159" s="367" t="s">
        <v>256</v>
      </c>
      <c r="G159" s="380">
        <v>163.01322968796899</v>
      </c>
      <c r="H159" s="370">
        <f t="shared" si="13"/>
        <v>16.301322968796899</v>
      </c>
      <c r="I159" s="370">
        <f t="shared" si="14"/>
        <v>53.794365797029769</v>
      </c>
      <c r="J159" s="260">
        <f t="shared" si="15"/>
        <v>109.21886389093922</v>
      </c>
      <c r="K159" s="371">
        <f t="shared" si="12"/>
        <v>462006.716145062</v>
      </c>
      <c r="L159" s="365" t="s">
        <v>841</v>
      </c>
      <c r="M159" s="365" t="s">
        <v>21</v>
      </c>
    </row>
    <row r="160" spans="1:13" ht="15" customHeight="1" x14ac:dyDescent="0.25">
      <c r="A160" s="375"/>
      <c r="B160" s="365" t="s">
        <v>212</v>
      </c>
      <c r="C160" s="366">
        <v>42867</v>
      </c>
      <c r="D160" s="367"/>
      <c r="E160" s="375"/>
      <c r="F160" s="367" t="s">
        <v>258</v>
      </c>
      <c r="G160" s="380">
        <v>163.01322968796899</v>
      </c>
      <c r="H160" s="370">
        <f t="shared" si="13"/>
        <v>16.301322968796899</v>
      </c>
      <c r="I160" s="370">
        <f t="shared" si="14"/>
        <v>53.794365797029769</v>
      </c>
      <c r="J160" s="260">
        <f t="shared" si="15"/>
        <v>109.21886389093922</v>
      </c>
      <c r="K160" s="371">
        <f t="shared" si="12"/>
        <v>462006.716145062</v>
      </c>
      <c r="L160" s="365" t="s">
        <v>842</v>
      </c>
      <c r="M160" s="365" t="s">
        <v>21</v>
      </c>
    </row>
    <row r="161" spans="1:13" ht="15" customHeight="1" x14ac:dyDescent="0.25">
      <c r="A161" s="375"/>
      <c r="B161" s="365" t="s">
        <v>212</v>
      </c>
      <c r="C161" s="366">
        <v>43051</v>
      </c>
      <c r="D161" s="367"/>
      <c r="E161" s="375"/>
      <c r="F161" s="367" t="s">
        <v>260</v>
      </c>
      <c r="G161" s="380">
        <v>154.078764177463</v>
      </c>
      <c r="H161" s="370">
        <f t="shared" si="13"/>
        <v>15.407876417746301</v>
      </c>
      <c r="I161" s="370">
        <f t="shared" si="14"/>
        <v>50.845992178562796</v>
      </c>
      <c r="J161" s="260">
        <f t="shared" si="15"/>
        <v>103.2327719989002</v>
      </c>
      <c r="K161" s="371">
        <f t="shared" si="12"/>
        <v>436684.94883254782</v>
      </c>
      <c r="L161" s="365" t="s">
        <v>393</v>
      </c>
      <c r="M161" s="365" t="s">
        <v>21</v>
      </c>
    </row>
    <row r="162" spans="1:13" ht="15" customHeight="1" x14ac:dyDescent="0.25">
      <c r="A162" s="375"/>
      <c r="B162" s="365" t="s">
        <v>212</v>
      </c>
      <c r="C162" s="366">
        <v>43051</v>
      </c>
      <c r="D162" s="367"/>
      <c r="E162" s="375"/>
      <c r="F162" s="367" t="s">
        <v>262</v>
      </c>
      <c r="G162" s="380">
        <v>154.078764177463</v>
      </c>
      <c r="H162" s="370">
        <f t="shared" si="13"/>
        <v>15.407876417746301</v>
      </c>
      <c r="I162" s="370">
        <f t="shared" si="14"/>
        <v>50.845992178562796</v>
      </c>
      <c r="J162" s="260">
        <f t="shared" si="15"/>
        <v>103.2327719989002</v>
      </c>
      <c r="K162" s="371">
        <f t="shared" si="12"/>
        <v>436684.94883254782</v>
      </c>
      <c r="L162" s="365" t="s">
        <v>843</v>
      </c>
      <c r="M162" s="365" t="s">
        <v>21</v>
      </c>
    </row>
    <row r="163" spans="1:13" ht="15" customHeight="1" x14ac:dyDescent="0.25">
      <c r="A163" s="375"/>
      <c r="B163" s="365" t="s">
        <v>212</v>
      </c>
      <c r="C163" s="366"/>
      <c r="D163" s="367"/>
      <c r="E163" s="375"/>
      <c r="F163" s="367" t="s">
        <v>192</v>
      </c>
      <c r="G163" s="380">
        <v>154.078764177463</v>
      </c>
      <c r="H163" s="370">
        <f t="shared" si="13"/>
        <v>15.407876417746301</v>
      </c>
      <c r="I163" s="370">
        <f t="shared" si="14"/>
        <v>50.845992178562796</v>
      </c>
      <c r="J163" s="260">
        <f t="shared" si="15"/>
        <v>103.2327719989002</v>
      </c>
      <c r="K163" s="371">
        <f t="shared" si="12"/>
        <v>436684.94883254782</v>
      </c>
      <c r="L163" s="365" t="s">
        <v>844</v>
      </c>
      <c r="M163" s="365" t="s">
        <v>21</v>
      </c>
    </row>
    <row r="164" spans="1:13" ht="15" customHeight="1" x14ac:dyDescent="0.25">
      <c r="A164" s="375"/>
      <c r="B164" s="365" t="s">
        <v>212</v>
      </c>
      <c r="C164" s="366"/>
      <c r="D164" s="367"/>
      <c r="E164" s="375"/>
      <c r="F164" s="367" t="s">
        <v>192</v>
      </c>
      <c r="G164" s="380">
        <v>154.078764177463</v>
      </c>
      <c r="H164" s="370">
        <f t="shared" si="13"/>
        <v>15.407876417746301</v>
      </c>
      <c r="I164" s="370">
        <f t="shared" si="14"/>
        <v>50.845992178562796</v>
      </c>
      <c r="J164" s="260">
        <f t="shared" si="15"/>
        <v>103.2327719989002</v>
      </c>
      <c r="K164" s="371">
        <f t="shared" si="12"/>
        <v>436684.94883254782</v>
      </c>
      <c r="L164" s="365" t="s">
        <v>394</v>
      </c>
      <c r="M164" s="365" t="s">
        <v>21</v>
      </c>
    </row>
    <row r="165" spans="1:13" ht="15" customHeight="1" x14ac:dyDescent="0.25">
      <c r="A165" s="375"/>
      <c r="B165" s="365" t="s">
        <v>268</v>
      </c>
      <c r="C165" s="366"/>
      <c r="D165" s="367"/>
      <c r="E165" s="375"/>
      <c r="F165" s="367" t="s">
        <v>344</v>
      </c>
      <c r="G165" s="380">
        <v>154.078764177463</v>
      </c>
      <c r="H165" s="370">
        <f t="shared" si="13"/>
        <v>15.407876417746301</v>
      </c>
      <c r="I165" s="370">
        <f t="shared" si="14"/>
        <v>50.845992178562796</v>
      </c>
      <c r="J165" s="260">
        <f t="shared" si="15"/>
        <v>103.2327719989002</v>
      </c>
      <c r="K165" s="371">
        <f t="shared" si="12"/>
        <v>436684.94883254782</v>
      </c>
      <c r="L165" s="365" t="s">
        <v>845</v>
      </c>
      <c r="M165" s="365" t="s">
        <v>21</v>
      </c>
    </row>
    <row r="166" spans="1:13" ht="15" customHeight="1" x14ac:dyDescent="0.25">
      <c r="A166" s="375"/>
      <c r="B166" s="365" t="s">
        <v>268</v>
      </c>
      <c r="C166" s="366"/>
      <c r="D166" s="367"/>
      <c r="E166" s="375"/>
      <c r="F166" s="367" t="s">
        <v>344</v>
      </c>
      <c r="G166" s="380">
        <v>154.078764177463</v>
      </c>
      <c r="H166" s="370">
        <f t="shared" si="13"/>
        <v>15.407876417746301</v>
      </c>
      <c r="I166" s="370">
        <f t="shared" si="14"/>
        <v>50.845992178562796</v>
      </c>
      <c r="J166" s="260">
        <f t="shared" si="15"/>
        <v>103.2327719989002</v>
      </c>
      <c r="K166" s="371">
        <f t="shared" si="12"/>
        <v>436684.94883254782</v>
      </c>
      <c r="L166" s="365" t="s">
        <v>395</v>
      </c>
      <c r="M166" s="365" t="s">
        <v>21</v>
      </c>
    </row>
    <row r="167" spans="1:13" ht="15" customHeight="1" x14ac:dyDescent="0.25">
      <c r="A167" s="375"/>
      <c r="B167" s="365" t="s">
        <v>268</v>
      </c>
      <c r="C167" s="366"/>
      <c r="D167" s="367"/>
      <c r="E167" s="375"/>
      <c r="F167" s="367" t="s">
        <v>344</v>
      </c>
      <c r="G167" s="380">
        <v>154.078764177463</v>
      </c>
      <c r="H167" s="370">
        <f t="shared" si="13"/>
        <v>15.407876417746301</v>
      </c>
      <c r="I167" s="370">
        <f t="shared" si="14"/>
        <v>50.845992178562796</v>
      </c>
      <c r="J167" s="260">
        <f t="shared" si="15"/>
        <v>103.2327719989002</v>
      </c>
      <c r="K167" s="371">
        <f t="shared" si="12"/>
        <v>436684.94883254782</v>
      </c>
      <c r="L167" s="365" t="s">
        <v>846</v>
      </c>
      <c r="M167" s="365" t="s">
        <v>21</v>
      </c>
    </row>
    <row r="168" spans="1:13" ht="15" customHeight="1" x14ac:dyDescent="0.25">
      <c r="A168" s="375"/>
      <c r="B168" s="365" t="s">
        <v>268</v>
      </c>
      <c r="C168" s="366"/>
      <c r="D168" s="367"/>
      <c r="E168" s="375"/>
      <c r="F168" s="367" t="s">
        <v>344</v>
      </c>
      <c r="G168" s="380">
        <v>154.078764177463</v>
      </c>
      <c r="H168" s="370">
        <f t="shared" si="13"/>
        <v>15.407876417746301</v>
      </c>
      <c r="I168" s="370">
        <f t="shared" si="14"/>
        <v>50.845992178562796</v>
      </c>
      <c r="J168" s="260">
        <f t="shared" si="15"/>
        <v>103.2327719989002</v>
      </c>
      <c r="K168" s="371">
        <f t="shared" si="12"/>
        <v>436684.94883254782</v>
      </c>
      <c r="L168" s="365" t="s">
        <v>847</v>
      </c>
      <c r="M168" s="365" t="s">
        <v>21</v>
      </c>
    </row>
    <row r="169" spans="1:13" ht="15" customHeight="1" x14ac:dyDescent="0.25">
      <c r="A169" s="375"/>
      <c r="B169" s="365" t="s">
        <v>268</v>
      </c>
      <c r="C169" s="366"/>
      <c r="D169" s="367"/>
      <c r="E169" s="375"/>
      <c r="F169" s="367" t="s">
        <v>344</v>
      </c>
      <c r="G169" s="380">
        <v>154.078764177463</v>
      </c>
      <c r="H169" s="370">
        <f t="shared" si="13"/>
        <v>15.407876417746301</v>
      </c>
      <c r="I169" s="370">
        <f t="shared" si="14"/>
        <v>50.845992178562796</v>
      </c>
      <c r="J169" s="260">
        <f t="shared" si="15"/>
        <v>103.2327719989002</v>
      </c>
      <c r="K169" s="371">
        <f t="shared" si="12"/>
        <v>436684.94883254782</v>
      </c>
      <c r="L169" s="365" t="s">
        <v>396</v>
      </c>
      <c r="M169" s="365" t="s">
        <v>21</v>
      </c>
    </row>
    <row r="170" spans="1:13" ht="15" customHeight="1" x14ac:dyDescent="0.25">
      <c r="A170" s="375"/>
      <c r="B170" s="365" t="s">
        <v>268</v>
      </c>
      <c r="C170" s="366"/>
      <c r="D170" s="367"/>
      <c r="E170" s="375"/>
      <c r="F170" s="367" t="s">
        <v>344</v>
      </c>
      <c r="G170" s="380">
        <v>157.04333587758899</v>
      </c>
      <c r="H170" s="370">
        <f t="shared" si="13"/>
        <v>15.704333587758899</v>
      </c>
      <c r="I170" s="370">
        <f t="shared" si="14"/>
        <v>51.824300839604369</v>
      </c>
      <c r="J170" s="260">
        <f t="shared" si="15"/>
        <v>105.21903503798461</v>
      </c>
      <c r="K170" s="371">
        <f t="shared" si="12"/>
        <v>445087.04011417873</v>
      </c>
      <c r="L170" s="365" t="s">
        <v>848</v>
      </c>
      <c r="M170" s="365" t="s">
        <v>21</v>
      </c>
    </row>
    <row r="171" spans="1:13" ht="15" customHeight="1" x14ac:dyDescent="0.25">
      <c r="A171" s="375"/>
      <c r="B171" s="365" t="s">
        <v>268</v>
      </c>
      <c r="C171" s="366"/>
      <c r="D171" s="367"/>
      <c r="E171" s="375"/>
      <c r="F171" s="367" t="s">
        <v>344</v>
      </c>
      <c r="G171" s="380">
        <v>157.04333587758899</v>
      </c>
      <c r="H171" s="370">
        <f t="shared" si="13"/>
        <v>15.704333587758899</v>
      </c>
      <c r="I171" s="370">
        <f t="shared" si="14"/>
        <v>51.824300839604369</v>
      </c>
      <c r="J171" s="260">
        <f t="shared" si="15"/>
        <v>105.21903503798461</v>
      </c>
      <c r="K171" s="371">
        <f t="shared" si="12"/>
        <v>445087.04011417873</v>
      </c>
      <c r="L171" s="365" t="s">
        <v>849</v>
      </c>
      <c r="M171" s="365" t="s">
        <v>21</v>
      </c>
    </row>
    <row r="172" spans="1:13" ht="24" customHeight="1" x14ac:dyDescent="0.25">
      <c r="A172" s="375"/>
      <c r="B172" s="365" t="s">
        <v>268</v>
      </c>
      <c r="C172" s="366"/>
      <c r="D172" s="367"/>
      <c r="E172" s="375"/>
      <c r="F172" s="367" t="s">
        <v>697</v>
      </c>
      <c r="G172" s="380">
        <v>363.18635495413099</v>
      </c>
      <c r="H172" s="370">
        <f t="shared" si="13"/>
        <v>36.318635495413098</v>
      </c>
      <c r="I172" s="370">
        <f t="shared" si="14"/>
        <v>119.85149713486324</v>
      </c>
      <c r="J172" s="260">
        <f t="shared" si="15"/>
        <v>243.33485781926777</v>
      </c>
      <c r="K172" s="371">
        <f t="shared" si="12"/>
        <v>1029330.7820612846</v>
      </c>
      <c r="L172" s="365" t="s">
        <v>274</v>
      </c>
      <c r="M172" s="365" t="s">
        <v>21</v>
      </c>
    </row>
    <row r="173" spans="1:13" ht="23.25" customHeight="1" x14ac:dyDescent="0.25">
      <c r="A173" s="375"/>
      <c r="B173" s="365" t="s">
        <v>268</v>
      </c>
      <c r="C173" s="366"/>
      <c r="D173" s="367"/>
      <c r="E173" s="375"/>
      <c r="F173" s="367" t="s">
        <v>697</v>
      </c>
      <c r="G173" s="380">
        <v>363.18635495413099</v>
      </c>
      <c r="H173" s="370">
        <f t="shared" si="13"/>
        <v>36.318635495413098</v>
      </c>
      <c r="I173" s="370">
        <f t="shared" si="14"/>
        <v>119.85149713486324</v>
      </c>
      <c r="J173" s="260">
        <f t="shared" si="15"/>
        <v>243.33485781926777</v>
      </c>
      <c r="K173" s="371">
        <f t="shared" si="12"/>
        <v>1029330.7820612846</v>
      </c>
      <c r="L173" s="365" t="s">
        <v>275</v>
      </c>
      <c r="M173" s="365" t="s">
        <v>21</v>
      </c>
    </row>
    <row r="174" spans="1:13" ht="22.5" customHeight="1" x14ac:dyDescent="0.25">
      <c r="A174" s="375"/>
      <c r="B174" s="365" t="s">
        <v>268</v>
      </c>
      <c r="C174" s="366"/>
      <c r="D174" s="367"/>
      <c r="E174" s="375"/>
      <c r="F174" s="367" t="s">
        <v>697</v>
      </c>
      <c r="G174" s="380">
        <v>820.53213440585398</v>
      </c>
      <c r="H174" s="370">
        <f t="shared" si="13"/>
        <v>82.053213440585409</v>
      </c>
      <c r="I174" s="370">
        <f t="shared" si="14"/>
        <v>270.77560435393184</v>
      </c>
      <c r="J174" s="260">
        <f t="shared" si="15"/>
        <v>549.75653005192214</v>
      </c>
      <c r="K174" s="371">
        <f t="shared" si="12"/>
        <v>2325525.097772636</v>
      </c>
      <c r="L174" s="365" t="s">
        <v>276</v>
      </c>
      <c r="M174" s="365" t="s">
        <v>21</v>
      </c>
    </row>
    <row r="175" spans="1:13" ht="23.25" customHeight="1" x14ac:dyDescent="0.25">
      <c r="A175" s="375"/>
      <c r="B175" s="365" t="s">
        <v>268</v>
      </c>
      <c r="C175" s="366"/>
      <c r="D175" s="367"/>
      <c r="E175" s="375"/>
      <c r="F175" s="367" t="s">
        <v>697</v>
      </c>
      <c r="G175" s="380">
        <v>820.53213440585398</v>
      </c>
      <c r="H175" s="370">
        <f t="shared" si="13"/>
        <v>82.053213440585409</v>
      </c>
      <c r="I175" s="370">
        <f t="shared" si="14"/>
        <v>270.77560435393184</v>
      </c>
      <c r="J175" s="260">
        <f t="shared" si="15"/>
        <v>549.75653005192214</v>
      </c>
      <c r="K175" s="371">
        <f t="shared" si="12"/>
        <v>2325525.097772636</v>
      </c>
      <c r="L175" s="365" t="s">
        <v>277</v>
      </c>
      <c r="M175" s="365" t="s">
        <v>21</v>
      </c>
    </row>
    <row r="176" spans="1:13" ht="15" customHeight="1" x14ac:dyDescent="0.25">
      <c r="A176" s="375"/>
      <c r="B176" s="365" t="s">
        <v>212</v>
      </c>
      <c r="C176" s="366">
        <v>43171</v>
      </c>
      <c r="D176" s="367"/>
      <c r="E176" s="375"/>
      <c r="F176" s="367" t="s">
        <v>361</v>
      </c>
      <c r="G176" s="380">
        <v>817.84186597078406</v>
      </c>
      <c r="H176" s="370">
        <f t="shared" si="13"/>
        <v>81.784186597078417</v>
      </c>
      <c r="I176" s="370">
        <f t="shared" si="14"/>
        <v>269.88781577035877</v>
      </c>
      <c r="J176" s="260">
        <f t="shared" si="15"/>
        <v>547.95405020042529</v>
      </c>
      <c r="K176" s="371">
        <f t="shared" si="12"/>
        <v>2317900.4277528194</v>
      </c>
      <c r="L176" s="365" t="s">
        <v>278</v>
      </c>
      <c r="M176" s="365" t="s">
        <v>21</v>
      </c>
    </row>
    <row r="177" spans="1:13" ht="15" customHeight="1" x14ac:dyDescent="0.25">
      <c r="A177" s="375"/>
      <c r="B177" s="365" t="s">
        <v>212</v>
      </c>
      <c r="C177" s="366"/>
      <c r="D177" s="367"/>
      <c r="E177" s="375"/>
      <c r="F177" s="367" t="s">
        <v>362</v>
      </c>
      <c r="G177" s="380">
        <v>820.53213440585398</v>
      </c>
      <c r="H177" s="370">
        <f t="shared" si="13"/>
        <v>82.053213440585409</v>
      </c>
      <c r="I177" s="370">
        <f t="shared" si="14"/>
        <v>270.77560435393184</v>
      </c>
      <c r="J177" s="260">
        <f t="shared" si="15"/>
        <v>549.75653005192214</v>
      </c>
      <c r="K177" s="371">
        <f t="shared" si="12"/>
        <v>2325525.097772636</v>
      </c>
      <c r="L177" s="365" t="s">
        <v>279</v>
      </c>
      <c r="M177" s="365" t="s">
        <v>21</v>
      </c>
    </row>
    <row r="178" spans="1:13" ht="24.75" customHeight="1" x14ac:dyDescent="0.25">
      <c r="A178" s="375"/>
      <c r="B178" s="365" t="s">
        <v>212</v>
      </c>
      <c r="C178" s="366">
        <v>43378</v>
      </c>
      <c r="D178" s="367"/>
      <c r="E178" s="375"/>
      <c r="F178" s="367" t="s">
        <v>266</v>
      </c>
      <c r="G178" s="380">
        <v>817.84186597078406</v>
      </c>
      <c r="H178" s="370">
        <f t="shared" si="13"/>
        <v>81.784186597078417</v>
      </c>
      <c r="I178" s="370">
        <f t="shared" si="14"/>
        <v>269.88781577035877</v>
      </c>
      <c r="J178" s="260">
        <f t="shared" si="15"/>
        <v>547.95405020042529</v>
      </c>
      <c r="K178" s="371">
        <f t="shared" si="12"/>
        <v>2317900.4277528194</v>
      </c>
      <c r="L178" s="365" t="s">
        <v>363</v>
      </c>
      <c r="M178" s="365" t="s">
        <v>21</v>
      </c>
    </row>
    <row r="179" spans="1:13" ht="15" customHeight="1" x14ac:dyDescent="0.25">
      <c r="A179" s="375"/>
      <c r="B179" s="365" t="s">
        <v>268</v>
      </c>
      <c r="C179" s="366"/>
      <c r="D179" s="367"/>
      <c r="E179" s="375"/>
      <c r="F179" s="367" t="s">
        <v>36</v>
      </c>
      <c r="G179" s="380">
        <v>817.84186597078406</v>
      </c>
      <c r="H179" s="370">
        <f t="shared" si="13"/>
        <v>81.784186597078417</v>
      </c>
      <c r="I179" s="370">
        <f t="shared" si="14"/>
        <v>269.88781577035877</v>
      </c>
      <c r="J179" s="260">
        <f t="shared" si="15"/>
        <v>547.95405020042529</v>
      </c>
      <c r="K179" s="371">
        <f t="shared" si="12"/>
        <v>2317900.4277528194</v>
      </c>
      <c r="L179" s="365" t="s">
        <v>280</v>
      </c>
      <c r="M179" s="365" t="s">
        <v>21</v>
      </c>
    </row>
    <row r="180" spans="1:13" ht="15" customHeight="1" x14ac:dyDescent="0.25">
      <c r="A180" s="375"/>
      <c r="B180" s="365" t="s">
        <v>268</v>
      </c>
      <c r="C180" s="366"/>
      <c r="D180" s="367"/>
      <c r="E180" s="375"/>
      <c r="F180" s="367" t="s">
        <v>36</v>
      </c>
      <c r="G180" s="380">
        <v>820.53213440585398</v>
      </c>
      <c r="H180" s="370">
        <f t="shared" si="13"/>
        <v>82.053213440585409</v>
      </c>
      <c r="I180" s="370">
        <f t="shared" si="14"/>
        <v>270.77560435393184</v>
      </c>
      <c r="J180" s="260">
        <f t="shared" si="15"/>
        <v>549.75653005192214</v>
      </c>
      <c r="K180" s="371">
        <f t="shared" si="12"/>
        <v>2325525.097772636</v>
      </c>
      <c r="L180" s="365" t="s">
        <v>281</v>
      </c>
      <c r="M180" s="365" t="s">
        <v>21</v>
      </c>
    </row>
    <row r="181" spans="1:13" ht="15" customHeight="1" x14ac:dyDescent="0.25">
      <c r="A181" s="375"/>
      <c r="B181" s="365" t="s">
        <v>268</v>
      </c>
      <c r="C181" s="366"/>
      <c r="D181" s="367"/>
      <c r="E181" s="375"/>
      <c r="F181" s="367" t="s">
        <v>36</v>
      </c>
      <c r="G181" s="380">
        <v>820.53213440585398</v>
      </c>
      <c r="H181" s="370">
        <f t="shared" si="13"/>
        <v>82.053213440585409</v>
      </c>
      <c r="I181" s="370">
        <f t="shared" si="14"/>
        <v>270.77560435393184</v>
      </c>
      <c r="J181" s="260">
        <f t="shared" si="15"/>
        <v>549.75653005192214</v>
      </c>
      <c r="K181" s="371">
        <f t="shared" si="12"/>
        <v>2325525.097772636</v>
      </c>
      <c r="L181" s="365" t="s">
        <v>356</v>
      </c>
      <c r="M181" s="365" t="s">
        <v>21</v>
      </c>
    </row>
    <row r="182" spans="1:13" ht="15" customHeight="1" x14ac:dyDescent="0.25">
      <c r="A182" s="375"/>
      <c r="B182" s="365" t="s">
        <v>268</v>
      </c>
      <c r="C182" s="366"/>
      <c r="D182" s="367"/>
      <c r="E182" s="375"/>
      <c r="F182" s="367" t="s">
        <v>36</v>
      </c>
      <c r="G182" s="380">
        <v>7544</v>
      </c>
      <c r="H182" s="370">
        <f t="shared" si="13"/>
        <v>754.40000000000009</v>
      </c>
      <c r="I182" s="370">
        <f t="shared" si="14"/>
        <v>2489.52</v>
      </c>
      <c r="J182" s="260">
        <f t="shared" si="15"/>
        <v>5054.4799999999996</v>
      </c>
      <c r="K182" s="371">
        <f t="shared" si="12"/>
        <v>21380955.848000001</v>
      </c>
      <c r="L182" s="365" t="s">
        <v>398</v>
      </c>
      <c r="M182" s="365" t="s">
        <v>21</v>
      </c>
    </row>
    <row r="183" spans="1:13" ht="15" customHeight="1" x14ac:dyDescent="0.25">
      <c r="A183" s="375"/>
      <c r="B183" s="365" t="s">
        <v>268</v>
      </c>
      <c r="C183" s="366"/>
      <c r="D183" s="367"/>
      <c r="E183" s="375"/>
      <c r="F183" s="367" t="s">
        <v>36</v>
      </c>
      <c r="G183" s="380">
        <v>7544</v>
      </c>
      <c r="H183" s="370">
        <f t="shared" si="13"/>
        <v>754.40000000000009</v>
      </c>
      <c r="I183" s="370">
        <f t="shared" si="14"/>
        <v>2489.52</v>
      </c>
      <c r="J183" s="260">
        <f t="shared" si="15"/>
        <v>5054.4799999999996</v>
      </c>
      <c r="K183" s="371">
        <f t="shared" si="12"/>
        <v>21380955.848000001</v>
      </c>
      <c r="L183" s="365" t="s">
        <v>399</v>
      </c>
      <c r="M183" s="365" t="s">
        <v>21</v>
      </c>
    </row>
    <row r="184" spans="1:13" ht="15" customHeight="1" x14ac:dyDescent="0.25">
      <c r="A184" s="375"/>
      <c r="B184" s="365" t="s">
        <v>212</v>
      </c>
      <c r="C184" s="366"/>
      <c r="D184" s="367"/>
      <c r="E184" s="375"/>
      <c r="F184" s="367" t="s">
        <v>710</v>
      </c>
      <c r="G184" s="380">
        <v>299.76579910268299</v>
      </c>
      <c r="H184" s="370">
        <f t="shared" si="13"/>
        <v>29.976579910268299</v>
      </c>
      <c r="I184" s="370">
        <f t="shared" si="14"/>
        <v>98.922713703885393</v>
      </c>
      <c r="J184" s="260">
        <f t="shared" si="15"/>
        <v>200.8430853987976</v>
      </c>
      <c r="K184" s="371">
        <f t="shared" si="12"/>
        <v>849586.33554545383</v>
      </c>
      <c r="L184" s="365" t="s">
        <v>850</v>
      </c>
      <c r="M184" s="365" t="s">
        <v>21</v>
      </c>
    </row>
    <row r="185" spans="1:13" ht="15" customHeight="1" x14ac:dyDescent="0.25">
      <c r="A185" s="375"/>
      <c r="B185" s="365" t="s">
        <v>212</v>
      </c>
      <c r="C185" s="366"/>
      <c r="D185" s="367"/>
      <c r="E185" s="375"/>
      <c r="F185" s="367" t="s">
        <v>710</v>
      </c>
      <c r="G185" s="380">
        <v>299.76579910268299</v>
      </c>
      <c r="H185" s="370">
        <f t="shared" si="13"/>
        <v>29.976579910268299</v>
      </c>
      <c r="I185" s="370">
        <f t="shared" si="14"/>
        <v>98.922713703885393</v>
      </c>
      <c r="J185" s="260">
        <f t="shared" si="15"/>
        <v>200.8430853987976</v>
      </c>
      <c r="K185" s="371">
        <f t="shared" si="12"/>
        <v>849586.33554545383</v>
      </c>
      <c r="L185" s="365" t="s">
        <v>851</v>
      </c>
      <c r="M185" s="365" t="s">
        <v>21</v>
      </c>
    </row>
    <row r="186" spans="1:13" ht="15" customHeight="1" x14ac:dyDescent="0.25">
      <c r="A186" s="375"/>
      <c r="B186" s="365" t="s">
        <v>212</v>
      </c>
      <c r="C186" s="366"/>
      <c r="D186" s="367"/>
      <c r="E186" s="375"/>
      <c r="F186" s="367" t="s">
        <v>710</v>
      </c>
      <c r="G186" s="380">
        <v>299.76579910268299</v>
      </c>
      <c r="H186" s="370">
        <f t="shared" si="13"/>
        <v>29.976579910268299</v>
      </c>
      <c r="I186" s="370">
        <f t="shared" si="14"/>
        <v>98.922713703885393</v>
      </c>
      <c r="J186" s="260">
        <f t="shared" si="15"/>
        <v>200.8430853987976</v>
      </c>
      <c r="K186" s="371">
        <f t="shared" si="12"/>
        <v>849586.33554545383</v>
      </c>
      <c r="L186" s="365" t="s">
        <v>852</v>
      </c>
      <c r="M186" s="365" t="s">
        <v>21</v>
      </c>
    </row>
    <row r="187" spans="1:13" ht="15" customHeight="1" x14ac:dyDescent="0.25">
      <c r="A187" s="375"/>
      <c r="B187" s="365" t="s">
        <v>212</v>
      </c>
      <c r="C187" s="366"/>
      <c r="D187" s="367"/>
      <c r="E187" s="375"/>
      <c r="F187" s="367" t="s">
        <v>710</v>
      </c>
      <c r="G187" s="380">
        <v>299.76579910268299</v>
      </c>
      <c r="H187" s="370">
        <f t="shared" si="13"/>
        <v>29.976579910268299</v>
      </c>
      <c r="I187" s="370">
        <f t="shared" si="14"/>
        <v>98.922713703885393</v>
      </c>
      <c r="J187" s="260">
        <f t="shared" si="15"/>
        <v>200.8430853987976</v>
      </c>
      <c r="K187" s="371">
        <f t="shared" si="12"/>
        <v>849586.33554545383</v>
      </c>
      <c r="L187" s="365" t="s">
        <v>853</v>
      </c>
      <c r="M187" s="365" t="s">
        <v>21</v>
      </c>
    </row>
    <row r="188" spans="1:13" ht="15" customHeight="1" x14ac:dyDescent="0.25">
      <c r="A188" s="375"/>
      <c r="B188" s="365" t="s">
        <v>212</v>
      </c>
      <c r="C188" s="366"/>
      <c r="D188" s="367"/>
      <c r="E188" s="375"/>
      <c r="F188" s="367" t="s">
        <v>710</v>
      </c>
      <c r="G188" s="380">
        <v>299.76579910268299</v>
      </c>
      <c r="H188" s="370">
        <f t="shared" si="13"/>
        <v>29.976579910268299</v>
      </c>
      <c r="I188" s="370">
        <f t="shared" si="14"/>
        <v>98.922713703885393</v>
      </c>
      <c r="J188" s="260">
        <f t="shared" si="15"/>
        <v>200.8430853987976</v>
      </c>
      <c r="K188" s="371">
        <f t="shared" si="12"/>
        <v>849586.33554545383</v>
      </c>
      <c r="L188" s="365" t="s">
        <v>854</v>
      </c>
      <c r="M188" s="365" t="s">
        <v>21</v>
      </c>
    </row>
    <row r="189" spans="1:13" ht="15" customHeight="1" x14ac:dyDescent="0.25">
      <c r="A189" s="375"/>
      <c r="B189" s="365" t="s">
        <v>212</v>
      </c>
      <c r="C189" s="366"/>
      <c r="D189" s="367"/>
      <c r="E189" s="375"/>
      <c r="F189" s="367" t="s">
        <v>710</v>
      </c>
      <c r="G189" s="380">
        <v>299.76579910268299</v>
      </c>
      <c r="H189" s="370">
        <f t="shared" si="13"/>
        <v>29.976579910268299</v>
      </c>
      <c r="I189" s="370">
        <f t="shared" si="14"/>
        <v>98.922713703885393</v>
      </c>
      <c r="J189" s="260">
        <f t="shared" si="15"/>
        <v>200.8430853987976</v>
      </c>
      <c r="K189" s="371">
        <f t="shared" si="12"/>
        <v>849586.33554545383</v>
      </c>
      <c r="L189" s="365" t="s">
        <v>855</v>
      </c>
      <c r="M189" s="365" t="s">
        <v>21</v>
      </c>
    </row>
    <row r="190" spans="1:13" ht="15" customHeight="1" x14ac:dyDescent="0.25">
      <c r="A190" s="375"/>
      <c r="B190" s="365" t="s">
        <v>212</v>
      </c>
      <c r="C190" s="366"/>
      <c r="D190" s="367"/>
      <c r="E190" s="375"/>
      <c r="F190" s="367" t="s">
        <v>711</v>
      </c>
      <c r="G190" s="380">
        <v>299.76579910268299</v>
      </c>
      <c r="H190" s="370">
        <f t="shared" si="13"/>
        <v>29.976579910268299</v>
      </c>
      <c r="I190" s="370">
        <f t="shared" si="14"/>
        <v>98.922713703885393</v>
      </c>
      <c r="J190" s="260">
        <f t="shared" si="15"/>
        <v>200.8430853987976</v>
      </c>
      <c r="K190" s="371">
        <f t="shared" si="12"/>
        <v>849586.33554545383</v>
      </c>
      <c r="L190" s="365" t="s">
        <v>856</v>
      </c>
      <c r="M190" s="365" t="s">
        <v>21</v>
      </c>
    </row>
    <row r="191" spans="1:13" ht="15" customHeight="1" x14ac:dyDescent="0.25">
      <c r="A191" s="375"/>
      <c r="B191" s="365" t="s">
        <v>212</v>
      </c>
      <c r="C191" s="366"/>
      <c r="D191" s="367"/>
      <c r="E191" s="375"/>
      <c r="F191" s="367" t="s">
        <v>711</v>
      </c>
      <c r="G191" s="380">
        <v>160.784058733471</v>
      </c>
      <c r="H191" s="370">
        <f t="shared" si="13"/>
        <v>16.078405873347101</v>
      </c>
      <c r="I191" s="370">
        <f t="shared" si="14"/>
        <v>53.058739382045431</v>
      </c>
      <c r="J191" s="260">
        <f t="shared" si="15"/>
        <v>107.72531935142557</v>
      </c>
      <c r="K191" s="371">
        <f t="shared" si="12"/>
        <v>455688.87338846532</v>
      </c>
      <c r="L191" s="365" t="s">
        <v>857</v>
      </c>
      <c r="M191" s="365" t="s">
        <v>21</v>
      </c>
    </row>
    <row r="192" spans="1:13" ht="15" customHeight="1" x14ac:dyDescent="0.25">
      <c r="A192" s="375"/>
      <c r="B192" s="365" t="s">
        <v>212</v>
      </c>
      <c r="C192" s="366"/>
      <c r="D192" s="367"/>
      <c r="E192" s="375"/>
      <c r="F192" s="367" t="s">
        <v>711</v>
      </c>
      <c r="G192" s="380">
        <v>299.76579910268299</v>
      </c>
      <c r="H192" s="370">
        <f t="shared" si="13"/>
        <v>29.976579910268299</v>
      </c>
      <c r="I192" s="370">
        <f t="shared" si="14"/>
        <v>98.922713703885393</v>
      </c>
      <c r="J192" s="260">
        <f t="shared" si="15"/>
        <v>200.8430853987976</v>
      </c>
      <c r="K192" s="371">
        <f t="shared" si="12"/>
        <v>849586.33554545383</v>
      </c>
      <c r="L192" s="365" t="s">
        <v>858</v>
      </c>
      <c r="M192" s="365" t="s">
        <v>21</v>
      </c>
    </row>
    <row r="193" spans="1:13" ht="15" customHeight="1" x14ac:dyDescent="0.25">
      <c r="A193" s="375"/>
      <c r="B193" s="365" t="s">
        <v>212</v>
      </c>
      <c r="C193" s="366"/>
      <c r="D193" s="367"/>
      <c r="E193" s="375"/>
      <c r="F193" s="367" t="s">
        <v>711</v>
      </c>
      <c r="G193" s="380">
        <v>299.76579910268299</v>
      </c>
      <c r="H193" s="370">
        <f t="shared" si="13"/>
        <v>29.976579910268299</v>
      </c>
      <c r="I193" s="370">
        <f t="shared" si="14"/>
        <v>98.922713703885393</v>
      </c>
      <c r="J193" s="260">
        <f t="shared" si="15"/>
        <v>200.8430853987976</v>
      </c>
      <c r="K193" s="371">
        <f t="shared" si="12"/>
        <v>849586.33554545383</v>
      </c>
      <c r="L193" s="365" t="s">
        <v>859</v>
      </c>
      <c r="M193" s="365" t="s">
        <v>21</v>
      </c>
    </row>
    <row r="194" spans="1:13" ht="15" customHeight="1" x14ac:dyDescent="0.25">
      <c r="A194" s="375"/>
      <c r="B194" s="365" t="s">
        <v>212</v>
      </c>
      <c r="C194" s="366"/>
      <c r="D194" s="367"/>
      <c r="E194" s="375"/>
      <c r="F194" s="367" t="s">
        <v>711</v>
      </c>
      <c r="G194" s="380">
        <v>299.76579910268299</v>
      </c>
      <c r="H194" s="370">
        <f t="shared" si="13"/>
        <v>29.976579910268299</v>
      </c>
      <c r="I194" s="370">
        <f t="shared" si="14"/>
        <v>98.922713703885393</v>
      </c>
      <c r="J194" s="260">
        <f t="shared" si="15"/>
        <v>200.8430853987976</v>
      </c>
      <c r="K194" s="371">
        <f t="shared" si="12"/>
        <v>849586.33554545383</v>
      </c>
      <c r="L194" s="365" t="s">
        <v>860</v>
      </c>
      <c r="M194" s="365" t="s">
        <v>21</v>
      </c>
    </row>
    <row r="195" spans="1:13" ht="15" customHeight="1" x14ac:dyDescent="0.25">
      <c r="A195" s="375"/>
      <c r="B195" s="365" t="s">
        <v>212</v>
      </c>
      <c r="C195" s="366"/>
      <c r="D195" s="367"/>
      <c r="E195" s="375"/>
      <c r="F195" s="367" t="s">
        <v>711</v>
      </c>
      <c r="G195" s="380">
        <v>299.76579910268299</v>
      </c>
      <c r="H195" s="370">
        <f t="shared" si="13"/>
        <v>29.976579910268299</v>
      </c>
      <c r="I195" s="370">
        <f t="shared" si="14"/>
        <v>98.922713703885393</v>
      </c>
      <c r="J195" s="260">
        <f t="shared" si="15"/>
        <v>200.8430853987976</v>
      </c>
      <c r="K195" s="371">
        <f t="shared" si="12"/>
        <v>849586.33554545383</v>
      </c>
      <c r="L195" s="365" t="s">
        <v>861</v>
      </c>
      <c r="M195" s="365" t="s">
        <v>21</v>
      </c>
    </row>
    <row r="196" spans="1:13" ht="15" customHeight="1" x14ac:dyDescent="0.25">
      <c r="A196" s="375"/>
      <c r="B196" s="365" t="s">
        <v>268</v>
      </c>
      <c r="C196" s="366"/>
      <c r="D196" s="367"/>
      <c r="E196" s="375"/>
      <c r="F196" s="367" t="s">
        <v>392</v>
      </c>
      <c r="G196" s="380">
        <v>299.76579910268299</v>
      </c>
      <c r="H196" s="370">
        <f t="shared" si="13"/>
        <v>29.976579910268299</v>
      </c>
      <c r="I196" s="370">
        <f t="shared" si="14"/>
        <v>98.922713703885393</v>
      </c>
      <c r="J196" s="260">
        <f t="shared" si="15"/>
        <v>200.8430853987976</v>
      </c>
      <c r="K196" s="371">
        <f t="shared" si="12"/>
        <v>849586.33554545383</v>
      </c>
      <c r="L196" s="365" t="s">
        <v>862</v>
      </c>
      <c r="M196" s="365" t="s">
        <v>21</v>
      </c>
    </row>
    <row r="197" spans="1:13" ht="15" customHeight="1" x14ac:dyDescent="0.25">
      <c r="A197" s="375"/>
      <c r="B197" s="365" t="s">
        <v>268</v>
      </c>
      <c r="C197" s="366"/>
      <c r="D197" s="367"/>
      <c r="E197" s="375"/>
      <c r="F197" s="367" t="s">
        <v>392</v>
      </c>
      <c r="G197" s="380">
        <v>299.76579910268299</v>
      </c>
      <c r="H197" s="370">
        <f t="shared" si="13"/>
        <v>29.976579910268299</v>
      </c>
      <c r="I197" s="370">
        <f t="shared" si="14"/>
        <v>98.922713703885393</v>
      </c>
      <c r="J197" s="260">
        <f t="shared" si="15"/>
        <v>200.8430853987976</v>
      </c>
      <c r="K197" s="371">
        <f t="shared" si="12"/>
        <v>849586.33554545383</v>
      </c>
      <c r="L197" s="365" t="s">
        <v>863</v>
      </c>
      <c r="M197" s="365" t="s">
        <v>21</v>
      </c>
    </row>
    <row r="198" spans="1:13" ht="15" customHeight="1" x14ac:dyDescent="0.25">
      <c r="A198" s="375"/>
      <c r="B198" s="365" t="s">
        <v>268</v>
      </c>
      <c r="C198" s="366"/>
      <c r="D198" s="367"/>
      <c r="E198" s="375"/>
      <c r="F198" s="367" t="s">
        <v>392</v>
      </c>
      <c r="G198" s="380">
        <v>299.76579910268299</v>
      </c>
      <c r="H198" s="370">
        <f t="shared" si="13"/>
        <v>29.976579910268299</v>
      </c>
      <c r="I198" s="370">
        <f t="shared" si="14"/>
        <v>98.922713703885393</v>
      </c>
      <c r="J198" s="260">
        <f t="shared" si="15"/>
        <v>200.8430853987976</v>
      </c>
      <c r="K198" s="371">
        <f t="shared" ref="K198:K261" si="16">J198*4230.1</f>
        <v>849586.33554545383</v>
      </c>
      <c r="L198" s="365" t="s">
        <v>864</v>
      </c>
      <c r="M198" s="365" t="s">
        <v>21</v>
      </c>
    </row>
    <row r="199" spans="1:13" ht="15" customHeight="1" x14ac:dyDescent="0.25">
      <c r="A199" s="375"/>
      <c r="B199" s="365" t="s">
        <v>268</v>
      </c>
      <c r="C199" s="366"/>
      <c r="D199" s="367"/>
      <c r="E199" s="375"/>
      <c r="F199" s="367" t="s">
        <v>392</v>
      </c>
      <c r="G199" s="380">
        <v>299.76579910268299</v>
      </c>
      <c r="H199" s="370">
        <f t="shared" si="13"/>
        <v>29.976579910268299</v>
      </c>
      <c r="I199" s="370">
        <f t="shared" si="14"/>
        <v>98.922713703885393</v>
      </c>
      <c r="J199" s="260">
        <f t="shared" si="15"/>
        <v>200.8430853987976</v>
      </c>
      <c r="K199" s="371">
        <f t="shared" si="16"/>
        <v>849586.33554545383</v>
      </c>
      <c r="L199" s="365" t="s">
        <v>865</v>
      </c>
      <c r="M199" s="365" t="s">
        <v>21</v>
      </c>
    </row>
    <row r="200" spans="1:13" ht="15" customHeight="1" x14ac:dyDescent="0.25">
      <c r="A200" s="375"/>
      <c r="B200" s="365" t="s">
        <v>268</v>
      </c>
      <c r="C200" s="366"/>
      <c r="D200" s="367"/>
      <c r="E200" s="375"/>
      <c r="F200" s="367" t="s">
        <v>392</v>
      </c>
      <c r="G200" s="380">
        <v>299.76579910268299</v>
      </c>
      <c r="H200" s="370">
        <f t="shared" si="13"/>
        <v>29.976579910268299</v>
      </c>
      <c r="I200" s="370">
        <f t="shared" si="14"/>
        <v>98.922713703885393</v>
      </c>
      <c r="J200" s="260">
        <f t="shared" si="15"/>
        <v>200.8430853987976</v>
      </c>
      <c r="K200" s="371">
        <f t="shared" si="16"/>
        <v>849586.33554545383</v>
      </c>
      <c r="L200" s="365" t="s">
        <v>866</v>
      </c>
      <c r="M200" s="365" t="s">
        <v>21</v>
      </c>
    </row>
    <row r="201" spans="1:13" ht="15" customHeight="1" x14ac:dyDescent="0.25">
      <c r="A201" s="375"/>
      <c r="B201" s="365" t="s">
        <v>268</v>
      </c>
      <c r="C201" s="366"/>
      <c r="D201" s="367"/>
      <c r="E201" s="375"/>
      <c r="F201" s="367" t="s">
        <v>392</v>
      </c>
      <c r="G201" s="380">
        <v>299.76579910268299</v>
      </c>
      <c r="H201" s="370">
        <f t="shared" si="13"/>
        <v>29.976579910268299</v>
      </c>
      <c r="I201" s="370">
        <f t="shared" si="14"/>
        <v>98.922713703885393</v>
      </c>
      <c r="J201" s="260">
        <f t="shared" si="15"/>
        <v>200.8430853987976</v>
      </c>
      <c r="K201" s="371">
        <f t="shared" si="16"/>
        <v>849586.33554545383</v>
      </c>
      <c r="L201" s="365" t="s">
        <v>867</v>
      </c>
      <c r="M201" s="365" t="s">
        <v>21</v>
      </c>
    </row>
    <row r="202" spans="1:13" ht="15" customHeight="1" x14ac:dyDescent="0.25">
      <c r="A202" s="375"/>
      <c r="B202" s="365" t="s">
        <v>268</v>
      </c>
      <c r="C202" s="366"/>
      <c r="D202" s="367"/>
      <c r="E202" s="375"/>
      <c r="F202" s="367" t="s">
        <v>392</v>
      </c>
      <c r="G202" s="380">
        <v>299.76579910268299</v>
      </c>
      <c r="H202" s="370">
        <f t="shared" si="13"/>
        <v>29.976579910268299</v>
      </c>
      <c r="I202" s="370">
        <f t="shared" si="14"/>
        <v>98.922713703885393</v>
      </c>
      <c r="J202" s="260">
        <f t="shared" si="15"/>
        <v>200.8430853987976</v>
      </c>
      <c r="K202" s="371">
        <f t="shared" si="16"/>
        <v>849586.33554545383</v>
      </c>
      <c r="L202" s="365" t="s">
        <v>868</v>
      </c>
      <c r="M202" s="365" t="s">
        <v>21</v>
      </c>
    </row>
    <row r="203" spans="1:13" ht="15" customHeight="1" x14ac:dyDescent="0.25">
      <c r="A203" s="375"/>
      <c r="B203" s="365" t="s">
        <v>268</v>
      </c>
      <c r="C203" s="366"/>
      <c r="D203" s="367"/>
      <c r="E203" s="375"/>
      <c r="F203" s="367" t="s">
        <v>392</v>
      </c>
      <c r="G203" s="380">
        <v>523.15966386554601</v>
      </c>
      <c r="H203" s="370">
        <f t="shared" ref="H203:H266" si="17">10%*G203</f>
        <v>52.315966386554607</v>
      </c>
      <c r="I203" s="370">
        <f t="shared" ref="I203:I266" si="18">33%*G203</f>
        <v>172.64268907563019</v>
      </c>
      <c r="J203" s="260">
        <f t="shared" ref="J203:J266" si="19">G203-I203</f>
        <v>350.51697478991582</v>
      </c>
      <c r="K203" s="371">
        <f t="shared" si="16"/>
        <v>1482721.855058823</v>
      </c>
      <c r="L203" s="365" t="s">
        <v>283</v>
      </c>
      <c r="M203" s="365" t="s">
        <v>21</v>
      </c>
    </row>
    <row r="204" spans="1:13" ht="15" customHeight="1" x14ac:dyDescent="0.25">
      <c r="A204" s="375"/>
      <c r="B204" s="365" t="s">
        <v>268</v>
      </c>
      <c r="C204" s="366"/>
      <c r="D204" s="367"/>
      <c r="E204" s="375"/>
      <c r="F204" s="367" t="s">
        <v>392</v>
      </c>
      <c r="G204" s="380">
        <v>523.15966386554601</v>
      </c>
      <c r="H204" s="370">
        <f t="shared" si="17"/>
        <v>52.315966386554607</v>
      </c>
      <c r="I204" s="370">
        <f t="shared" si="18"/>
        <v>172.64268907563019</v>
      </c>
      <c r="J204" s="260">
        <f t="shared" si="19"/>
        <v>350.51697478991582</v>
      </c>
      <c r="K204" s="371">
        <f t="shared" si="16"/>
        <v>1482721.855058823</v>
      </c>
      <c r="L204" s="365" t="s">
        <v>284</v>
      </c>
      <c r="M204" s="365" t="s">
        <v>21</v>
      </c>
    </row>
    <row r="205" spans="1:13" ht="15" customHeight="1" x14ac:dyDescent="0.25">
      <c r="A205" s="375"/>
      <c r="B205" s="365" t="s">
        <v>268</v>
      </c>
      <c r="C205" s="366">
        <v>43412</v>
      </c>
      <c r="D205" s="367"/>
      <c r="E205" s="375"/>
      <c r="F205" s="367" t="s">
        <v>712</v>
      </c>
      <c r="G205" s="380">
        <v>523.15966386554601</v>
      </c>
      <c r="H205" s="370">
        <f t="shared" si="17"/>
        <v>52.315966386554607</v>
      </c>
      <c r="I205" s="370">
        <f t="shared" si="18"/>
        <v>172.64268907563019</v>
      </c>
      <c r="J205" s="260">
        <f t="shared" si="19"/>
        <v>350.51697478991582</v>
      </c>
      <c r="K205" s="371">
        <f t="shared" si="16"/>
        <v>1482721.855058823</v>
      </c>
      <c r="L205" s="365" t="s">
        <v>285</v>
      </c>
      <c r="M205" s="365" t="s">
        <v>21</v>
      </c>
    </row>
    <row r="206" spans="1:13" ht="15" customHeight="1" x14ac:dyDescent="0.25">
      <c r="A206" s="375"/>
      <c r="B206" s="365" t="s">
        <v>268</v>
      </c>
      <c r="C206" s="366">
        <v>43412</v>
      </c>
      <c r="D206" s="367"/>
      <c r="E206" s="375"/>
      <c r="F206" s="367" t="s">
        <v>713</v>
      </c>
      <c r="G206" s="380">
        <v>596.45378151260502</v>
      </c>
      <c r="H206" s="370">
        <f t="shared" si="17"/>
        <v>59.645378151260502</v>
      </c>
      <c r="I206" s="370">
        <f t="shared" si="18"/>
        <v>196.82974789915966</v>
      </c>
      <c r="J206" s="260">
        <f t="shared" si="19"/>
        <v>399.62403361344536</v>
      </c>
      <c r="K206" s="371">
        <f t="shared" si="16"/>
        <v>1690449.6245882353</v>
      </c>
      <c r="L206" s="365" t="s">
        <v>287</v>
      </c>
      <c r="M206" s="365" t="s">
        <v>21</v>
      </c>
    </row>
    <row r="207" spans="1:13" ht="15" customHeight="1" x14ac:dyDescent="0.25">
      <c r="A207" s="375"/>
      <c r="B207" s="365" t="s">
        <v>212</v>
      </c>
      <c r="C207" s="366">
        <v>43199</v>
      </c>
      <c r="D207" s="367"/>
      <c r="E207" s="375"/>
      <c r="F207" s="367" t="s">
        <v>273</v>
      </c>
      <c r="G207" s="380">
        <v>596.45378151260502</v>
      </c>
      <c r="H207" s="370">
        <f t="shared" si="17"/>
        <v>59.645378151260502</v>
      </c>
      <c r="I207" s="370">
        <f t="shared" si="18"/>
        <v>196.82974789915966</v>
      </c>
      <c r="J207" s="260">
        <f t="shared" si="19"/>
        <v>399.62403361344536</v>
      </c>
      <c r="K207" s="371">
        <f t="shared" si="16"/>
        <v>1690449.6245882353</v>
      </c>
      <c r="L207" s="365" t="s">
        <v>288</v>
      </c>
      <c r="M207" s="365" t="s">
        <v>21</v>
      </c>
    </row>
    <row r="208" spans="1:13" ht="15" customHeight="1" x14ac:dyDescent="0.25">
      <c r="A208" s="375"/>
      <c r="B208" s="365" t="s">
        <v>212</v>
      </c>
      <c r="C208" s="366">
        <v>43199</v>
      </c>
      <c r="D208" s="367"/>
      <c r="E208" s="375"/>
      <c r="F208" s="367" t="s">
        <v>273</v>
      </c>
      <c r="G208" s="380">
        <v>596.45378151260502</v>
      </c>
      <c r="H208" s="370">
        <f t="shared" si="17"/>
        <v>59.645378151260502</v>
      </c>
      <c r="I208" s="370">
        <f t="shared" si="18"/>
        <v>196.82974789915966</v>
      </c>
      <c r="J208" s="260">
        <f t="shared" si="19"/>
        <v>399.62403361344536</v>
      </c>
      <c r="K208" s="371">
        <f t="shared" si="16"/>
        <v>1690449.6245882353</v>
      </c>
      <c r="L208" s="365" t="s">
        <v>289</v>
      </c>
      <c r="M208" s="365" t="s">
        <v>21</v>
      </c>
    </row>
    <row r="209" spans="1:13" ht="15" customHeight="1" x14ac:dyDescent="0.25">
      <c r="A209" s="375"/>
      <c r="B209" s="365" t="s">
        <v>268</v>
      </c>
      <c r="C209" s="366">
        <v>43199</v>
      </c>
      <c r="D209" s="367"/>
      <c r="E209" s="375"/>
      <c r="F209" s="367" t="s">
        <v>39</v>
      </c>
      <c r="G209" s="380">
        <v>214.60567183281</v>
      </c>
      <c r="H209" s="370">
        <f t="shared" si="17"/>
        <v>21.460567183281</v>
      </c>
      <c r="I209" s="370">
        <f t="shared" si="18"/>
        <v>70.819871704827307</v>
      </c>
      <c r="J209" s="260">
        <f t="shared" si="19"/>
        <v>143.7858001279827</v>
      </c>
      <c r="K209" s="371">
        <f t="shared" si="16"/>
        <v>608228.3131213797</v>
      </c>
      <c r="L209" s="365" t="s">
        <v>350</v>
      </c>
      <c r="M209" s="365" t="s">
        <v>21</v>
      </c>
    </row>
    <row r="210" spans="1:13" ht="15" customHeight="1" x14ac:dyDescent="0.25">
      <c r="A210" s="375"/>
      <c r="B210" s="365" t="s">
        <v>268</v>
      </c>
      <c r="C210" s="366">
        <v>43199</v>
      </c>
      <c r="D210" s="367"/>
      <c r="E210" s="375"/>
      <c r="F210" s="367" t="s">
        <v>39</v>
      </c>
      <c r="G210" s="380">
        <v>217.19504721488201</v>
      </c>
      <c r="H210" s="370">
        <f t="shared" si="17"/>
        <v>21.719504721488203</v>
      </c>
      <c r="I210" s="370">
        <f t="shared" si="18"/>
        <v>71.674365580911072</v>
      </c>
      <c r="J210" s="260">
        <f t="shared" si="19"/>
        <v>145.52068163397092</v>
      </c>
      <c r="K210" s="371">
        <f t="shared" si="16"/>
        <v>615567.03537986043</v>
      </c>
      <c r="L210" s="365" t="s">
        <v>382</v>
      </c>
      <c r="M210" s="365" t="s">
        <v>21</v>
      </c>
    </row>
    <row r="211" spans="1:13" ht="25.5" customHeight="1" x14ac:dyDescent="0.25">
      <c r="A211" s="375"/>
      <c r="B211" s="365" t="s">
        <v>268</v>
      </c>
      <c r="C211" s="366">
        <v>43199</v>
      </c>
      <c r="D211" s="367"/>
      <c r="E211" s="375"/>
      <c r="F211" s="367" t="s">
        <v>101</v>
      </c>
      <c r="G211" s="380">
        <v>739</v>
      </c>
      <c r="H211" s="370">
        <f t="shared" si="17"/>
        <v>73.900000000000006</v>
      </c>
      <c r="I211" s="370">
        <f t="shared" si="18"/>
        <v>243.87</v>
      </c>
      <c r="J211" s="260">
        <f t="shared" si="19"/>
        <v>495.13</v>
      </c>
      <c r="K211" s="371">
        <f t="shared" si="16"/>
        <v>2094449.4130000002</v>
      </c>
      <c r="L211" s="365" t="s">
        <v>869</v>
      </c>
      <c r="M211" s="365" t="s">
        <v>21</v>
      </c>
    </row>
    <row r="212" spans="1:13" ht="15" customHeight="1" x14ac:dyDescent="0.25">
      <c r="A212" s="375"/>
      <c r="B212" s="365" t="s">
        <v>268</v>
      </c>
      <c r="C212" s="366">
        <v>43199</v>
      </c>
      <c r="D212" s="367"/>
      <c r="E212" s="375"/>
      <c r="F212" s="367" t="s">
        <v>39</v>
      </c>
      <c r="G212" s="380">
        <v>739</v>
      </c>
      <c r="H212" s="370">
        <f t="shared" si="17"/>
        <v>73.900000000000006</v>
      </c>
      <c r="I212" s="370">
        <f t="shared" si="18"/>
        <v>243.87</v>
      </c>
      <c r="J212" s="260">
        <f t="shared" si="19"/>
        <v>495.13</v>
      </c>
      <c r="K212" s="371">
        <f t="shared" si="16"/>
        <v>2094449.4130000002</v>
      </c>
      <c r="L212" s="365" t="s">
        <v>870</v>
      </c>
      <c r="M212" s="365" t="s">
        <v>21</v>
      </c>
    </row>
    <row r="213" spans="1:13" ht="26.25" customHeight="1" x14ac:dyDescent="0.25">
      <c r="A213" s="375"/>
      <c r="B213" s="365" t="s">
        <v>268</v>
      </c>
      <c r="C213" s="366">
        <v>43199</v>
      </c>
      <c r="D213" s="367"/>
      <c r="E213" s="375"/>
      <c r="F213" s="367" t="s">
        <v>101</v>
      </c>
      <c r="G213" s="380">
        <v>370</v>
      </c>
      <c r="H213" s="370">
        <f t="shared" si="17"/>
        <v>37</v>
      </c>
      <c r="I213" s="370">
        <f t="shared" si="18"/>
        <v>122.10000000000001</v>
      </c>
      <c r="J213" s="260">
        <f t="shared" si="19"/>
        <v>247.89999999999998</v>
      </c>
      <c r="K213" s="371">
        <f t="shared" si="16"/>
        <v>1048641.79</v>
      </c>
      <c r="L213" s="365" t="s">
        <v>871</v>
      </c>
      <c r="M213" s="365" t="s">
        <v>21</v>
      </c>
    </row>
    <row r="214" spans="1:13" ht="27.75" customHeight="1" x14ac:dyDescent="0.25">
      <c r="A214" s="375"/>
      <c r="B214" s="365" t="s">
        <v>268</v>
      </c>
      <c r="C214" s="366">
        <v>43199</v>
      </c>
      <c r="D214" s="367"/>
      <c r="E214" s="375"/>
      <c r="F214" s="367" t="s">
        <v>101</v>
      </c>
      <c r="G214" s="380">
        <v>466</v>
      </c>
      <c r="H214" s="370">
        <f t="shared" si="17"/>
        <v>46.6</v>
      </c>
      <c r="I214" s="370">
        <f t="shared" si="18"/>
        <v>153.78</v>
      </c>
      <c r="J214" s="260">
        <f t="shared" si="19"/>
        <v>312.22000000000003</v>
      </c>
      <c r="K214" s="371">
        <f t="shared" si="16"/>
        <v>1320721.8220000002</v>
      </c>
      <c r="L214" s="365" t="s">
        <v>292</v>
      </c>
      <c r="M214" s="365" t="s">
        <v>21</v>
      </c>
    </row>
    <row r="215" spans="1:13" ht="15" customHeight="1" x14ac:dyDescent="0.25">
      <c r="A215" s="375"/>
      <c r="B215" s="365" t="s">
        <v>268</v>
      </c>
      <c r="C215" s="366">
        <v>43199</v>
      </c>
      <c r="D215" s="367"/>
      <c r="E215" s="375"/>
      <c r="F215" s="367" t="s">
        <v>39</v>
      </c>
      <c r="G215" s="380">
        <v>669</v>
      </c>
      <c r="H215" s="370">
        <f t="shared" si="17"/>
        <v>66.900000000000006</v>
      </c>
      <c r="I215" s="370">
        <f t="shared" si="18"/>
        <v>220.77</v>
      </c>
      <c r="J215" s="260">
        <f t="shared" si="19"/>
        <v>448.23</v>
      </c>
      <c r="K215" s="371">
        <f t="shared" si="16"/>
        <v>1896057.7230000002</v>
      </c>
      <c r="L215" s="365" t="s">
        <v>294</v>
      </c>
      <c r="M215" s="365" t="s">
        <v>21</v>
      </c>
    </row>
    <row r="216" spans="1:13" ht="15" customHeight="1" x14ac:dyDescent="0.25">
      <c r="A216" s="375"/>
      <c r="B216" s="365" t="s">
        <v>268</v>
      </c>
      <c r="C216" s="366">
        <v>43199</v>
      </c>
      <c r="D216" s="367"/>
      <c r="E216" s="375"/>
      <c r="F216" s="367" t="s">
        <v>39</v>
      </c>
      <c r="G216" s="380">
        <v>669</v>
      </c>
      <c r="H216" s="370">
        <f t="shared" si="17"/>
        <v>66.900000000000006</v>
      </c>
      <c r="I216" s="370">
        <f t="shared" si="18"/>
        <v>220.77</v>
      </c>
      <c r="J216" s="260">
        <f t="shared" si="19"/>
        <v>448.23</v>
      </c>
      <c r="K216" s="371">
        <f t="shared" si="16"/>
        <v>1896057.7230000002</v>
      </c>
      <c r="L216" s="365" t="s">
        <v>400</v>
      </c>
      <c r="M216" s="365" t="s">
        <v>21</v>
      </c>
    </row>
    <row r="217" spans="1:13" ht="15" customHeight="1" x14ac:dyDescent="0.25">
      <c r="A217" s="375"/>
      <c r="B217" s="365" t="s">
        <v>268</v>
      </c>
      <c r="C217" s="366">
        <v>43060</v>
      </c>
      <c r="D217" s="367"/>
      <c r="E217" s="375"/>
      <c r="F217" s="367" t="s">
        <v>397</v>
      </c>
      <c r="G217" s="380">
        <v>669</v>
      </c>
      <c r="H217" s="370">
        <f t="shared" si="17"/>
        <v>66.900000000000006</v>
      </c>
      <c r="I217" s="370">
        <f t="shared" si="18"/>
        <v>220.77</v>
      </c>
      <c r="J217" s="260">
        <f t="shared" si="19"/>
        <v>448.23</v>
      </c>
      <c r="K217" s="371">
        <f t="shared" si="16"/>
        <v>1896057.7230000002</v>
      </c>
      <c r="L217" s="365" t="s">
        <v>295</v>
      </c>
      <c r="M217" s="365" t="s">
        <v>21</v>
      </c>
    </row>
    <row r="218" spans="1:13" ht="15" customHeight="1" x14ac:dyDescent="0.25">
      <c r="A218" s="375"/>
      <c r="B218" s="365" t="s">
        <v>268</v>
      </c>
      <c r="C218" s="366">
        <v>43060</v>
      </c>
      <c r="D218" s="367"/>
      <c r="E218" s="375"/>
      <c r="F218" s="367" t="s">
        <v>397</v>
      </c>
      <c r="G218" s="380">
        <v>191</v>
      </c>
      <c r="H218" s="370">
        <f t="shared" si="17"/>
        <v>19.100000000000001</v>
      </c>
      <c r="I218" s="370">
        <f t="shared" si="18"/>
        <v>63.03</v>
      </c>
      <c r="J218" s="260">
        <f t="shared" si="19"/>
        <v>127.97</v>
      </c>
      <c r="K218" s="371">
        <f t="shared" si="16"/>
        <v>541325.897</v>
      </c>
      <c r="L218" s="365" t="s">
        <v>297</v>
      </c>
      <c r="M218" s="365" t="s">
        <v>21</v>
      </c>
    </row>
    <row r="219" spans="1:13" ht="15" customHeight="1" x14ac:dyDescent="0.25">
      <c r="A219" s="375"/>
      <c r="B219" s="365" t="s">
        <v>213</v>
      </c>
      <c r="C219" s="366">
        <v>40417</v>
      </c>
      <c r="D219" s="367"/>
      <c r="E219" s="375"/>
      <c r="F219" s="367" t="s">
        <v>714</v>
      </c>
      <c r="G219" s="380">
        <v>191</v>
      </c>
      <c r="H219" s="370">
        <f t="shared" si="17"/>
        <v>19.100000000000001</v>
      </c>
      <c r="I219" s="370">
        <f t="shared" si="18"/>
        <v>63.03</v>
      </c>
      <c r="J219" s="260">
        <f t="shared" si="19"/>
        <v>127.97</v>
      </c>
      <c r="K219" s="371">
        <f t="shared" si="16"/>
        <v>541325.897</v>
      </c>
      <c r="L219" s="365" t="s">
        <v>298</v>
      </c>
      <c r="M219" s="365" t="s">
        <v>21</v>
      </c>
    </row>
    <row r="220" spans="1:13" ht="15" customHeight="1" x14ac:dyDescent="0.25">
      <c r="A220" s="375"/>
      <c r="B220" s="365" t="s">
        <v>213</v>
      </c>
      <c r="C220" s="366">
        <v>40417</v>
      </c>
      <c r="D220" s="367"/>
      <c r="E220" s="375"/>
      <c r="F220" s="367" t="s">
        <v>714</v>
      </c>
      <c r="G220" s="380">
        <v>191</v>
      </c>
      <c r="H220" s="370">
        <f t="shared" si="17"/>
        <v>19.100000000000001</v>
      </c>
      <c r="I220" s="370">
        <f t="shared" si="18"/>
        <v>63.03</v>
      </c>
      <c r="J220" s="260">
        <f t="shared" si="19"/>
        <v>127.97</v>
      </c>
      <c r="K220" s="371">
        <f t="shared" si="16"/>
        <v>541325.897</v>
      </c>
      <c r="L220" s="365" t="s">
        <v>299</v>
      </c>
      <c r="M220" s="365" t="s">
        <v>21</v>
      </c>
    </row>
    <row r="221" spans="1:13" ht="15" customHeight="1" x14ac:dyDescent="0.25">
      <c r="A221" s="375"/>
      <c r="B221" s="365" t="s">
        <v>213</v>
      </c>
      <c r="C221" s="366">
        <v>40417</v>
      </c>
      <c r="D221" s="367"/>
      <c r="E221" s="375"/>
      <c r="F221" s="367" t="s">
        <v>714</v>
      </c>
      <c r="G221" s="380">
        <v>191</v>
      </c>
      <c r="H221" s="370">
        <f t="shared" si="17"/>
        <v>19.100000000000001</v>
      </c>
      <c r="I221" s="370">
        <f t="shared" si="18"/>
        <v>63.03</v>
      </c>
      <c r="J221" s="260">
        <f t="shared" si="19"/>
        <v>127.97</v>
      </c>
      <c r="K221" s="371">
        <f t="shared" si="16"/>
        <v>541325.897</v>
      </c>
      <c r="L221" s="365" t="s">
        <v>300</v>
      </c>
      <c r="M221" s="365" t="s">
        <v>21</v>
      </c>
    </row>
    <row r="222" spans="1:13" ht="15" customHeight="1" x14ac:dyDescent="0.25">
      <c r="A222" s="375"/>
      <c r="B222" s="365" t="s">
        <v>213</v>
      </c>
      <c r="C222" s="366">
        <v>40417</v>
      </c>
      <c r="D222" s="367"/>
      <c r="E222" s="375"/>
      <c r="F222" s="367" t="s">
        <v>714</v>
      </c>
      <c r="G222" s="380">
        <v>191</v>
      </c>
      <c r="H222" s="370">
        <f t="shared" si="17"/>
        <v>19.100000000000001</v>
      </c>
      <c r="I222" s="370">
        <f t="shared" si="18"/>
        <v>63.03</v>
      </c>
      <c r="J222" s="260">
        <f t="shared" si="19"/>
        <v>127.97</v>
      </c>
      <c r="K222" s="371">
        <f t="shared" si="16"/>
        <v>541325.897</v>
      </c>
      <c r="L222" s="365" t="s">
        <v>301</v>
      </c>
      <c r="M222" s="365" t="s">
        <v>21</v>
      </c>
    </row>
    <row r="223" spans="1:13" ht="15" customHeight="1" x14ac:dyDescent="0.25">
      <c r="A223" s="375"/>
      <c r="B223" s="365" t="s">
        <v>213</v>
      </c>
      <c r="C223" s="366">
        <v>40417</v>
      </c>
      <c r="D223" s="367"/>
      <c r="E223" s="375"/>
      <c r="F223" s="367" t="s">
        <v>714</v>
      </c>
      <c r="G223" s="380">
        <v>669</v>
      </c>
      <c r="H223" s="370">
        <f t="shared" si="17"/>
        <v>66.900000000000006</v>
      </c>
      <c r="I223" s="370">
        <f t="shared" si="18"/>
        <v>220.77</v>
      </c>
      <c r="J223" s="260">
        <f t="shared" si="19"/>
        <v>448.23</v>
      </c>
      <c r="K223" s="371">
        <f t="shared" si="16"/>
        <v>1896057.7230000002</v>
      </c>
      <c r="L223" s="365" t="s">
        <v>302</v>
      </c>
      <c r="M223" s="365" t="s">
        <v>21</v>
      </c>
    </row>
    <row r="224" spans="1:13" ht="15" customHeight="1" x14ac:dyDescent="0.25">
      <c r="A224" s="375"/>
      <c r="B224" s="365" t="s">
        <v>213</v>
      </c>
      <c r="C224" s="366">
        <v>40417</v>
      </c>
      <c r="D224" s="367"/>
      <c r="E224" s="375"/>
      <c r="F224" s="367" t="s">
        <v>714</v>
      </c>
      <c r="G224" s="380">
        <v>752</v>
      </c>
      <c r="H224" s="370">
        <f t="shared" si="17"/>
        <v>75.2</v>
      </c>
      <c r="I224" s="370">
        <f t="shared" si="18"/>
        <v>248.16000000000003</v>
      </c>
      <c r="J224" s="260">
        <f t="shared" si="19"/>
        <v>503.84</v>
      </c>
      <c r="K224" s="371">
        <f t="shared" si="16"/>
        <v>2131293.5840000003</v>
      </c>
      <c r="L224" s="365" t="s">
        <v>303</v>
      </c>
      <c r="M224" s="365" t="s">
        <v>21</v>
      </c>
    </row>
    <row r="225" spans="1:13" ht="15" customHeight="1" x14ac:dyDescent="0.25">
      <c r="A225" s="375"/>
      <c r="B225" s="365" t="s">
        <v>213</v>
      </c>
      <c r="C225" s="366">
        <v>40417</v>
      </c>
      <c r="D225" s="367"/>
      <c r="E225" s="375"/>
      <c r="F225" s="367" t="s">
        <v>714</v>
      </c>
      <c r="G225" s="380">
        <v>463</v>
      </c>
      <c r="H225" s="370">
        <f t="shared" si="17"/>
        <v>46.300000000000004</v>
      </c>
      <c r="I225" s="370">
        <f t="shared" si="18"/>
        <v>152.79000000000002</v>
      </c>
      <c r="J225" s="260">
        <f t="shared" si="19"/>
        <v>310.20999999999998</v>
      </c>
      <c r="K225" s="371">
        <f t="shared" si="16"/>
        <v>1312219.321</v>
      </c>
      <c r="L225" s="365" t="s">
        <v>872</v>
      </c>
      <c r="M225" s="365" t="s">
        <v>21</v>
      </c>
    </row>
    <row r="226" spans="1:13" ht="15" customHeight="1" x14ac:dyDescent="0.25">
      <c r="A226" s="375"/>
      <c r="B226" s="365" t="s">
        <v>212</v>
      </c>
      <c r="C226" s="366">
        <v>43475</v>
      </c>
      <c r="D226" s="367"/>
      <c r="E226" s="375"/>
      <c r="F226" s="367" t="s">
        <v>715</v>
      </c>
      <c r="G226" s="380">
        <v>271</v>
      </c>
      <c r="H226" s="370">
        <f t="shared" si="17"/>
        <v>27.1</v>
      </c>
      <c r="I226" s="370">
        <f t="shared" si="18"/>
        <v>89.43</v>
      </c>
      <c r="J226" s="260">
        <f t="shared" si="19"/>
        <v>181.57</v>
      </c>
      <c r="K226" s="371">
        <f t="shared" si="16"/>
        <v>768059.25699999998</v>
      </c>
      <c r="L226" s="365" t="s">
        <v>873</v>
      </c>
      <c r="M226" s="365" t="s">
        <v>21</v>
      </c>
    </row>
    <row r="227" spans="1:13" ht="15" customHeight="1" x14ac:dyDescent="0.25">
      <c r="A227" s="375"/>
      <c r="B227" s="365" t="s">
        <v>213</v>
      </c>
      <c r="C227" s="366">
        <v>40417</v>
      </c>
      <c r="D227" s="367"/>
      <c r="E227" s="375"/>
      <c r="F227" s="367" t="s">
        <v>714</v>
      </c>
      <c r="G227" s="380">
        <v>271</v>
      </c>
      <c r="H227" s="370">
        <f t="shared" si="17"/>
        <v>27.1</v>
      </c>
      <c r="I227" s="370">
        <f t="shared" si="18"/>
        <v>89.43</v>
      </c>
      <c r="J227" s="260">
        <f t="shared" si="19"/>
        <v>181.57</v>
      </c>
      <c r="K227" s="371">
        <f t="shared" si="16"/>
        <v>768059.25699999998</v>
      </c>
      <c r="L227" s="365" t="s">
        <v>874</v>
      </c>
      <c r="M227" s="365" t="s">
        <v>21</v>
      </c>
    </row>
    <row r="228" spans="1:13" ht="15" customHeight="1" x14ac:dyDescent="0.25">
      <c r="A228" s="375"/>
      <c r="B228" s="365" t="s">
        <v>213</v>
      </c>
      <c r="C228" s="366">
        <v>40417</v>
      </c>
      <c r="D228" s="367"/>
      <c r="E228" s="375"/>
      <c r="F228" s="367" t="s">
        <v>714</v>
      </c>
      <c r="G228" s="380">
        <v>410</v>
      </c>
      <c r="H228" s="370">
        <f t="shared" si="17"/>
        <v>41</v>
      </c>
      <c r="I228" s="370">
        <f t="shared" si="18"/>
        <v>135.30000000000001</v>
      </c>
      <c r="J228" s="260">
        <f t="shared" si="19"/>
        <v>274.7</v>
      </c>
      <c r="K228" s="371">
        <f t="shared" si="16"/>
        <v>1162008.47</v>
      </c>
      <c r="L228" s="365" t="s">
        <v>305</v>
      </c>
      <c r="M228" s="365" t="s">
        <v>21</v>
      </c>
    </row>
    <row r="229" spans="1:13" ht="15" customHeight="1" x14ac:dyDescent="0.25">
      <c r="A229" s="375"/>
      <c r="B229" s="365" t="s">
        <v>213</v>
      </c>
      <c r="C229" s="366">
        <v>40417</v>
      </c>
      <c r="D229" s="367"/>
      <c r="E229" s="375"/>
      <c r="F229" s="367" t="s">
        <v>714</v>
      </c>
      <c r="G229" s="380">
        <v>10595.2</v>
      </c>
      <c r="H229" s="370">
        <f t="shared" si="17"/>
        <v>1059.5200000000002</v>
      </c>
      <c r="I229" s="370">
        <f t="shared" si="18"/>
        <v>3496.4160000000006</v>
      </c>
      <c r="J229" s="260">
        <f t="shared" si="19"/>
        <v>7098.7839999999997</v>
      </c>
      <c r="K229" s="371">
        <f t="shared" si="16"/>
        <v>30028566.198400002</v>
      </c>
      <c r="L229" s="365" t="s">
        <v>308</v>
      </c>
      <c r="M229" s="365" t="s">
        <v>21</v>
      </c>
    </row>
    <row r="230" spans="1:13" ht="15" customHeight="1" x14ac:dyDescent="0.25">
      <c r="A230" s="375"/>
      <c r="B230" s="365" t="s">
        <v>213</v>
      </c>
      <c r="C230" s="366">
        <v>40417</v>
      </c>
      <c r="D230" s="367"/>
      <c r="E230" s="375"/>
      <c r="F230" s="367" t="s">
        <v>714</v>
      </c>
      <c r="G230" s="380">
        <v>780</v>
      </c>
      <c r="H230" s="370">
        <f t="shared" si="17"/>
        <v>78</v>
      </c>
      <c r="I230" s="370">
        <f t="shared" si="18"/>
        <v>257.40000000000003</v>
      </c>
      <c r="J230" s="260">
        <f t="shared" si="19"/>
        <v>522.59999999999991</v>
      </c>
      <c r="K230" s="371">
        <f t="shared" si="16"/>
        <v>2210650.2599999998</v>
      </c>
      <c r="L230" s="365" t="s">
        <v>310</v>
      </c>
      <c r="M230" s="365" t="s">
        <v>21</v>
      </c>
    </row>
    <row r="231" spans="1:13" ht="15" customHeight="1" x14ac:dyDescent="0.25">
      <c r="A231" s="375"/>
      <c r="B231" s="365" t="s">
        <v>213</v>
      </c>
      <c r="C231" s="366">
        <v>40417</v>
      </c>
      <c r="D231" s="367"/>
      <c r="E231" s="375"/>
      <c r="F231" s="367" t="s">
        <v>714</v>
      </c>
      <c r="G231" s="380">
        <v>780</v>
      </c>
      <c r="H231" s="370">
        <f t="shared" si="17"/>
        <v>78</v>
      </c>
      <c r="I231" s="370">
        <f t="shared" si="18"/>
        <v>257.40000000000003</v>
      </c>
      <c r="J231" s="260">
        <f t="shared" si="19"/>
        <v>522.59999999999991</v>
      </c>
      <c r="K231" s="371">
        <f t="shared" si="16"/>
        <v>2210650.2599999998</v>
      </c>
      <c r="L231" s="365" t="s">
        <v>311</v>
      </c>
      <c r="M231" s="365" t="s">
        <v>21</v>
      </c>
    </row>
    <row r="232" spans="1:13" ht="15" customHeight="1" x14ac:dyDescent="0.25">
      <c r="A232" s="375"/>
      <c r="B232" s="365" t="s">
        <v>213</v>
      </c>
      <c r="C232" s="366">
        <v>40417</v>
      </c>
      <c r="D232" s="367"/>
      <c r="E232" s="375"/>
      <c r="F232" s="367" t="s">
        <v>714</v>
      </c>
      <c r="G232" s="380">
        <v>780</v>
      </c>
      <c r="H232" s="370">
        <f t="shared" si="17"/>
        <v>78</v>
      </c>
      <c r="I232" s="370">
        <f t="shared" si="18"/>
        <v>257.40000000000003</v>
      </c>
      <c r="J232" s="260">
        <f t="shared" si="19"/>
        <v>522.59999999999991</v>
      </c>
      <c r="K232" s="371">
        <f t="shared" si="16"/>
        <v>2210650.2599999998</v>
      </c>
      <c r="L232" s="365" t="s">
        <v>312</v>
      </c>
      <c r="M232" s="365" t="s">
        <v>21</v>
      </c>
    </row>
    <row r="233" spans="1:13" ht="15" customHeight="1" x14ac:dyDescent="0.25">
      <c r="A233" s="375"/>
      <c r="B233" s="365" t="s">
        <v>213</v>
      </c>
      <c r="C233" s="366">
        <v>40417</v>
      </c>
      <c r="D233" s="367"/>
      <c r="E233" s="375"/>
      <c r="F233" s="367" t="s">
        <v>714</v>
      </c>
      <c r="G233" s="380">
        <v>780</v>
      </c>
      <c r="H233" s="370">
        <f t="shared" si="17"/>
        <v>78</v>
      </c>
      <c r="I233" s="370">
        <f t="shared" si="18"/>
        <v>257.40000000000003</v>
      </c>
      <c r="J233" s="260">
        <f t="shared" si="19"/>
        <v>522.59999999999991</v>
      </c>
      <c r="K233" s="371">
        <f t="shared" si="16"/>
        <v>2210650.2599999998</v>
      </c>
      <c r="L233" s="365" t="s">
        <v>313</v>
      </c>
      <c r="M233" s="365" t="s">
        <v>21</v>
      </c>
    </row>
    <row r="234" spans="1:13" ht="15" customHeight="1" x14ac:dyDescent="0.25">
      <c r="A234" s="375"/>
      <c r="B234" s="365" t="s">
        <v>213</v>
      </c>
      <c r="C234" s="366">
        <v>40417</v>
      </c>
      <c r="D234" s="367"/>
      <c r="E234" s="375"/>
      <c r="F234" s="367" t="s">
        <v>714</v>
      </c>
      <c r="G234" s="380">
        <v>856</v>
      </c>
      <c r="H234" s="370">
        <f t="shared" si="17"/>
        <v>85.600000000000009</v>
      </c>
      <c r="I234" s="370">
        <f t="shared" si="18"/>
        <v>282.48</v>
      </c>
      <c r="J234" s="260">
        <f t="shared" si="19"/>
        <v>573.52</v>
      </c>
      <c r="K234" s="371">
        <f t="shared" si="16"/>
        <v>2426046.952</v>
      </c>
      <c r="L234" s="365" t="s">
        <v>315</v>
      </c>
      <c r="M234" s="365" t="s">
        <v>21</v>
      </c>
    </row>
    <row r="235" spans="1:13" ht="15" customHeight="1" x14ac:dyDescent="0.25">
      <c r="A235" s="375"/>
      <c r="B235" s="365" t="s">
        <v>213</v>
      </c>
      <c r="C235" s="366">
        <v>40417</v>
      </c>
      <c r="D235" s="367"/>
      <c r="E235" s="375"/>
      <c r="F235" s="367" t="s">
        <v>714</v>
      </c>
      <c r="G235" s="380">
        <v>856</v>
      </c>
      <c r="H235" s="370">
        <f t="shared" si="17"/>
        <v>85.600000000000009</v>
      </c>
      <c r="I235" s="370">
        <f t="shared" si="18"/>
        <v>282.48</v>
      </c>
      <c r="J235" s="260">
        <f t="shared" si="19"/>
        <v>573.52</v>
      </c>
      <c r="K235" s="371">
        <f t="shared" si="16"/>
        <v>2426046.952</v>
      </c>
      <c r="L235" s="365" t="s">
        <v>316</v>
      </c>
      <c r="M235" s="365" t="s">
        <v>21</v>
      </c>
    </row>
    <row r="236" spans="1:13" ht="15" customHeight="1" x14ac:dyDescent="0.25">
      <c r="A236" s="375"/>
      <c r="B236" s="365" t="s">
        <v>213</v>
      </c>
      <c r="C236" s="366">
        <v>40417</v>
      </c>
      <c r="D236" s="367"/>
      <c r="E236" s="375"/>
      <c r="F236" s="367" t="s">
        <v>714</v>
      </c>
      <c r="G236" s="380">
        <v>742</v>
      </c>
      <c r="H236" s="370">
        <f t="shared" si="17"/>
        <v>74.2</v>
      </c>
      <c r="I236" s="370">
        <f t="shared" si="18"/>
        <v>244.86</v>
      </c>
      <c r="J236" s="260">
        <f t="shared" si="19"/>
        <v>497.14</v>
      </c>
      <c r="K236" s="371">
        <f t="shared" si="16"/>
        <v>2102951.9140000003</v>
      </c>
      <c r="L236" s="365" t="s">
        <v>317</v>
      </c>
      <c r="M236" s="365" t="s">
        <v>21</v>
      </c>
    </row>
    <row r="237" spans="1:13" ht="15" customHeight="1" x14ac:dyDescent="0.25">
      <c r="A237" s="375"/>
      <c r="B237" s="365" t="s">
        <v>213</v>
      </c>
      <c r="C237" s="366">
        <v>40417</v>
      </c>
      <c r="D237" s="367"/>
      <c r="E237" s="375"/>
      <c r="F237" s="367" t="s">
        <v>714</v>
      </c>
      <c r="G237" s="380">
        <v>742</v>
      </c>
      <c r="H237" s="370">
        <f t="shared" si="17"/>
        <v>74.2</v>
      </c>
      <c r="I237" s="370">
        <f t="shared" si="18"/>
        <v>244.86</v>
      </c>
      <c r="J237" s="260">
        <f t="shared" si="19"/>
        <v>497.14</v>
      </c>
      <c r="K237" s="371">
        <f t="shared" si="16"/>
        <v>2102951.9140000003</v>
      </c>
      <c r="L237" s="365" t="s">
        <v>318</v>
      </c>
      <c r="M237" s="365" t="s">
        <v>21</v>
      </c>
    </row>
    <row r="238" spans="1:13" ht="15" customHeight="1" x14ac:dyDescent="0.25">
      <c r="A238" s="375"/>
      <c r="B238" s="365" t="s">
        <v>212</v>
      </c>
      <c r="C238" s="366">
        <v>43531</v>
      </c>
      <c r="D238" s="367"/>
      <c r="E238" s="375"/>
      <c r="F238" s="367" t="s">
        <v>282</v>
      </c>
      <c r="G238" s="380">
        <v>742</v>
      </c>
      <c r="H238" s="370">
        <f t="shared" si="17"/>
        <v>74.2</v>
      </c>
      <c r="I238" s="370">
        <f t="shared" si="18"/>
        <v>244.86</v>
      </c>
      <c r="J238" s="260">
        <f t="shared" si="19"/>
        <v>497.14</v>
      </c>
      <c r="K238" s="371">
        <f t="shared" si="16"/>
        <v>2102951.9140000003</v>
      </c>
      <c r="L238" s="365" t="s">
        <v>319</v>
      </c>
      <c r="M238" s="365" t="s">
        <v>21</v>
      </c>
    </row>
    <row r="239" spans="1:13" ht="15" customHeight="1" x14ac:dyDescent="0.25">
      <c r="A239" s="375"/>
      <c r="B239" s="365" t="s">
        <v>212</v>
      </c>
      <c r="C239" s="366">
        <v>43531</v>
      </c>
      <c r="D239" s="367"/>
      <c r="E239" s="375"/>
      <c r="F239" s="367" t="s">
        <v>282</v>
      </c>
      <c r="G239" s="380">
        <v>742</v>
      </c>
      <c r="H239" s="370">
        <f t="shared" si="17"/>
        <v>74.2</v>
      </c>
      <c r="I239" s="370">
        <f t="shared" si="18"/>
        <v>244.86</v>
      </c>
      <c r="J239" s="260">
        <f t="shared" si="19"/>
        <v>497.14</v>
      </c>
      <c r="K239" s="371">
        <f t="shared" si="16"/>
        <v>2102951.9140000003</v>
      </c>
      <c r="L239" s="365" t="s">
        <v>320</v>
      </c>
      <c r="M239" s="365" t="s">
        <v>21</v>
      </c>
    </row>
    <row r="240" spans="1:13" ht="15" customHeight="1" x14ac:dyDescent="0.25">
      <c r="A240" s="375"/>
      <c r="B240" s="365" t="s">
        <v>212</v>
      </c>
      <c r="C240" s="366">
        <v>43531</v>
      </c>
      <c r="D240" s="367"/>
      <c r="E240" s="375"/>
      <c r="F240" s="367" t="s">
        <v>282</v>
      </c>
      <c r="G240" s="380">
        <v>742</v>
      </c>
      <c r="H240" s="370">
        <f t="shared" si="17"/>
        <v>74.2</v>
      </c>
      <c r="I240" s="370">
        <f t="shared" si="18"/>
        <v>244.86</v>
      </c>
      <c r="J240" s="260">
        <f t="shared" si="19"/>
        <v>497.14</v>
      </c>
      <c r="K240" s="371">
        <f t="shared" si="16"/>
        <v>2102951.9140000003</v>
      </c>
      <c r="L240" s="365" t="s">
        <v>321</v>
      </c>
      <c r="M240" s="365" t="s">
        <v>21</v>
      </c>
    </row>
    <row r="241" spans="1:13" ht="15" customHeight="1" x14ac:dyDescent="0.25">
      <c r="A241" s="375"/>
      <c r="B241" s="365" t="s">
        <v>212</v>
      </c>
      <c r="C241" s="366">
        <v>43531</v>
      </c>
      <c r="D241" s="367"/>
      <c r="E241" s="375"/>
      <c r="F241" s="367" t="s">
        <v>286</v>
      </c>
      <c r="G241" s="380">
        <v>742</v>
      </c>
      <c r="H241" s="370">
        <f t="shared" si="17"/>
        <v>74.2</v>
      </c>
      <c r="I241" s="370">
        <f t="shared" si="18"/>
        <v>244.86</v>
      </c>
      <c r="J241" s="260">
        <f t="shared" si="19"/>
        <v>497.14</v>
      </c>
      <c r="K241" s="371">
        <f t="shared" si="16"/>
        <v>2102951.9140000003</v>
      </c>
      <c r="L241" s="365" t="s">
        <v>322</v>
      </c>
      <c r="M241" s="365" t="s">
        <v>21</v>
      </c>
    </row>
    <row r="242" spans="1:13" ht="15" customHeight="1" x14ac:dyDescent="0.25">
      <c r="A242" s="375"/>
      <c r="B242" s="365" t="s">
        <v>212</v>
      </c>
      <c r="C242" s="366">
        <v>43531</v>
      </c>
      <c r="D242" s="367"/>
      <c r="E242" s="375"/>
      <c r="F242" s="367" t="s">
        <v>286</v>
      </c>
      <c r="G242" s="380">
        <v>742</v>
      </c>
      <c r="H242" s="370">
        <f t="shared" si="17"/>
        <v>74.2</v>
      </c>
      <c r="I242" s="370">
        <f t="shared" si="18"/>
        <v>244.86</v>
      </c>
      <c r="J242" s="260">
        <f t="shared" si="19"/>
        <v>497.14</v>
      </c>
      <c r="K242" s="371">
        <f t="shared" si="16"/>
        <v>2102951.9140000003</v>
      </c>
      <c r="L242" s="365" t="s">
        <v>323</v>
      </c>
      <c r="M242" s="365" t="s">
        <v>21</v>
      </c>
    </row>
    <row r="243" spans="1:13" ht="15" customHeight="1" x14ac:dyDescent="0.25">
      <c r="A243" s="375"/>
      <c r="B243" s="365" t="s">
        <v>212</v>
      </c>
      <c r="C243" s="366">
        <v>43531</v>
      </c>
      <c r="D243" s="367"/>
      <c r="E243" s="375"/>
      <c r="F243" s="367" t="s">
        <v>286</v>
      </c>
      <c r="G243" s="380">
        <v>742</v>
      </c>
      <c r="H243" s="370">
        <f t="shared" si="17"/>
        <v>74.2</v>
      </c>
      <c r="I243" s="370">
        <f t="shared" si="18"/>
        <v>244.86</v>
      </c>
      <c r="J243" s="260">
        <f t="shared" si="19"/>
        <v>497.14</v>
      </c>
      <c r="K243" s="371">
        <f t="shared" si="16"/>
        <v>2102951.9140000003</v>
      </c>
      <c r="L243" s="365" t="s">
        <v>324</v>
      </c>
      <c r="M243" s="365" t="s">
        <v>21</v>
      </c>
    </row>
    <row r="244" spans="1:13" ht="15" customHeight="1" x14ac:dyDescent="0.25">
      <c r="A244" s="375"/>
      <c r="B244" s="365" t="s">
        <v>213</v>
      </c>
      <c r="C244" s="366">
        <v>42472</v>
      </c>
      <c r="D244" s="367"/>
      <c r="E244" s="375"/>
      <c r="F244" s="367" t="s">
        <v>112</v>
      </c>
      <c r="G244" s="380">
        <v>169.3</v>
      </c>
      <c r="H244" s="370">
        <f t="shared" si="17"/>
        <v>16.930000000000003</v>
      </c>
      <c r="I244" s="370">
        <f t="shared" si="18"/>
        <v>55.869000000000007</v>
      </c>
      <c r="J244" s="260">
        <f t="shared" si="19"/>
        <v>113.43100000000001</v>
      </c>
      <c r="K244" s="371">
        <f t="shared" si="16"/>
        <v>479824.47310000012</v>
      </c>
      <c r="L244" s="365" t="s">
        <v>364</v>
      </c>
      <c r="M244" s="365" t="s">
        <v>21</v>
      </c>
    </row>
    <row r="245" spans="1:13" ht="15" customHeight="1" x14ac:dyDescent="0.25">
      <c r="A245" s="375"/>
      <c r="B245" s="365" t="s">
        <v>212</v>
      </c>
      <c r="C245" s="366">
        <v>42564</v>
      </c>
      <c r="D245" s="367"/>
      <c r="E245" s="375"/>
      <c r="F245" s="367" t="s">
        <v>232</v>
      </c>
      <c r="G245" s="380">
        <v>169.3</v>
      </c>
      <c r="H245" s="370">
        <f t="shared" si="17"/>
        <v>16.930000000000003</v>
      </c>
      <c r="I245" s="370">
        <f t="shared" si="18"/>
        <v>55.869000000000007</v>
      </c>
      <c r="J245" s="260">
        <f t="shared" si="19"/>
        <v>113.43100000000001</v>
      </c>
      <c r="K245" s="371">
        <f t="shared" si="16"/>
        <v>479824.47310000012</v>
      </c>
      <c r="L245" s="365" t="s">
        <v>337</v>
      </c>
      <c r="M245" s="365" t="s">
        <v>21</v>
      </c>
    </row>
    <row r="246" spans="1:13" ht="15" customHeight="1" x14ac:dyDescent="0.25">
      <c r="A246" s="375"/>
      <c r="B246" s="365" t="s">
        <v>268</v>
      </c>
      <c r="C246" s="366">
        <v>43648</v>
      </c>
      <c r="D246" s="367"/>
      <c r="E246" s="375"/>
      <c r="F246" s="367" t="s">
        <v>290</v>
      </c>
      <c r="G246" s="380">
        <v>169.3</v>
      </c>
      <c r="H246" s="370">
        <f t="shared" si="17"/>
        <v>16.930000000000003</v>
      </c>
      <c r="I246" s="370">
        <f t="shared" si="18"/>
        <v>55.869000000000007</v>
      </c>
      <c r="J246" s="260">
        <f t="shared" si="19"/>
        <v>113.43100000000001</v>
      </c>
      <c r="K246" s="371">
        <f t="shared" si="16"/>
        <v>479824.47310000012</v>
      </c>
      <c r="L246" s="365" t="s">
        <v>331</v>
      </c>
      <c r="M246" s="365" t="s">
        <v>21</v>
      </c>
    </row>
    <row r="247" spans="1:13" s="60" customFormat="1" ht="15" customHeight="1" x14ac:dyDescent="0.25">
      <c r="A247" s="378"/>
      <c r="B247" s="365" t="s">
        <v>268</v>
      </c>
      <c r="C247" s="366">
        <v>43649</v>
      </c>
      <c r="D247" s="367"/>
      <c r="E247" s="378"/>
      <c r="F247" s="367" t="s">
        <v>290</v>
      </c>
      <c r="G247" s="110">
        <v>276.21195039458797</v>
      </c>
      <c r="H247" s="260">
        <f t="shared" si="17"/>
        <v>27.621195039458797</v>
      </c>
      <c r="I247" s="260">
        <f t="shared" si="18"/>
        <v>91.14994363021404</v>
      </c>
      <c r="J247" s="260">
        <f t="shared" si="19"/>
        <v>185.06200676437393</v>
      </c>
      <c r="K247" s="260">
        <f t="shared" si="16"/>
        <v>782830.79481397825</v>
      </c>
      <c r="L247" s="365" t="s">
        <v>343</v>
      </c>
      <c r="M247" s="365" t="s">
        <v>109</v>
      </c>
    </row>
    <row r="248" spans="1:13" ht="15" customHeight="1" x14ac:dyDescent="0.25">
      <c r="A248" s="375"/>
      <c r="B248" s="365" t="s">
        <v>268</v>
      </c>
      <c r="C248" s="366">
        <v>43676</v>
      </c>
      <c r="D248" s="367"/>
      <c r="E248" s="375"/>
      <c r="F248" s="367" t="s">
        <v>716</v>
      </c>
      <c r="G248" s="380">
        <v>519.976264612862</v>
      </c>
      <c r="H248" s="370">
        <f t="shared" si="17"/>
        <v>51.997626461286202</v>
      </c>
      <c r="I248" s="370">
        <f t="shared" si="18"/>
        <v>171.59216732224448</v>
      </c>
      <c r="J248" s="260">
        <f t="shared" si="19"/>
        <v>348.38409729061755</v>
      </c>
      <c r="K248" s="371">
        <f t="shared" si="16"/>
        <v>1473699.5699490414</v>
      </c>
      <c r="L248" s="365" t="s">
        <v>759</v>
      </c>
      <c r="M248" s="365" t="s">
        <v>109</v>
      </c>
    </row>
    <row r="249" spans="1:13" ht="25.5" customHeight="1" x14ac:dyDescent="0.25">
      <c r="A249" s="375"/>
      <c r="B249" s="365" t="s">
        <v>268</v>
      </c>
      <c r="C249" s="366">
        <v>43721</v>
      </c>
      <c r="D249" s="367"/>
      <c r="E249" s="375"/>
      <c r="F249" s="367" t="s">
        <v>291</v>
      </c>
      <c r="G249" s="380">
        <v>668.48037310532402</v>
      </c>
      <c r="H249" s="370">
        <f t="shared" si="17"/>
        <v>66.848037310532405</v>
      </c>
      <c r="I249" s="370">
        <f t="shared" si="18"/>
        <v>220.59852312475692</v>
      </c>
      <c r="J249" s="260">
        <f t="shared" si="19"/>
        <v>447.8818499805671</v>
      </c>
      <c r="K249" s="371">
        <f t="shared" si="16"/>
        <v>1894585.0136027969</v>
      </c>
      <c r="L249" s="365" t="s">
        <v>360</v>
      </c>
      <c r="M249" s="365" t="s">
        <v>109</v>
      </c>
    </row>
    <row r="250" spans="1:13" ht="15" customHeight="1" x14ac:dyDescent="0.25">
      <c r="A250" s="375"/>
      <c r="B250" s="365" t="s">
        <v>268</v>
      </c>
      <c r="C250" s="366">
        <v>43721</v>
      </c>
      <c r="D250" s="367"/>
      <c r="E250" s="375"/>
      <c r="F250" s="367" t="s">
        <v>293</v>
      </c>
      <c r="G250" s="380">
        <v>668.48037310532402</v>
      </c>
      <c r="H250" s="370">
        <f t="shared" si="17"/>
        <v>66.848037310532405</v>
      </c>
      <c r="I250" s="370">
        <f t="shared" si="18"/>
        <v>220.59852312475692</v>
      </c>
      <c r="J250" s="260">
        <f t="shared" si="19"/>
        <v>447.8818499805671</v>
      </c>
      <c r="K250" s="371">
        <f t="shared" si="16"/>
        <v>1894585.0136027969</v>
      </c>
      <c r="L250" s="365" t="s">
        <v>345</v>
      </c>
      <c r="M250" s="365" t="s">
        <v>109</v>
      </c>
    </row>
    <row r="251" spans="1:13" ht="15" customHeight="1" x14ac:dyDescent="0.25">
      <c r="A251" s="375"/>
      <c r="B251" s="365" t="s">
        <v>268</v>
      </c>
      <c r="C251" s="366">
        <v>43721</v>
      </c>
      <c r="D251" s="367"/>
      <c r="E251" s="375"/>
      <c r="F251" s="367" t="s">
        <v>293</v>
      </c>
      <c r="G251" s="380">
        <v>550.33035367275602</v>
      </c>
      <c r="H251" s="370">
        <f t="shared" si="17"/>
        <v>55.033035367275602</v>
      </c>
      <c r="I251" s="370">
        <f t="shared" si="18"/>
        <v>181.60901671200949</v>
      </c>
      <c r="J251" s="260">
        <f t="shared" si="19"/>
        <v>368.7213369607465</v>
      </c>
      <c r="K251" s="371">
        <f t="shared" si="16"/>
        <v>1559728.1274776538</v>
      </c>
      <c r="L251" s="365" t="s">
        <v>347</v>
      </c>
      <c r="M251" s="365" t="s">
        <v>109</v>
      </c>
    </row>
    <row r="252" spans="1:13" ht="15" customHeight="1" x14ac:dyDescent="0.25">
      <c r="A252" s="375"/>
      <c r="B252" s="365" t="s">
        <v>268</v>
      </c>
      <c r="C252" s="366">
        <v>43720</v>
      </c>
      <c r="D252" s="367"/>
      <c r="E252" s="375"/>
      <c r="F252" s="367" t="s">
        <v>293</v>
      </c>
      <c r="G252" s="380">
        <v>254.32939714108099</v>
      </c>
      <c r="H252" s="370">
        <f t="shared" si="17"/>
        <v>25.432939714108102</v>
      </c>
      <c r="I252" s="370">
        <f t="shared" si="18"/>
        <v>83.928701056556733</v>
      </c>
      <c r="J252" s="260">
        <f t="shared" si="19"/>
        <v>170.40069608452427</v>
      </c>
      <c r="K252" s="371">
        <f t="shared" si="16"/>
        <v>720811.98450714618</v>
      </c>
      <c r="L252" s="365" t="s">
        <v>773</v>
      </c>
      <c r="M252" s="365" t="s">
        <v>109</v>
      </c>
    </row>
    <row r="253" spans="1:13" ht="27.75" customHeight="1" x14ac:dyDescent="0.25">
      <c r="A253" s="375"/>
      <c r="B253" s="365" t="s">
        <v>268</v>
      </c>
      <c r="C253" s="366">
        <v>43721</v>
      </c>
      <c r="D253" s="367"/>
      <c r="E253" s="375"/>
      <c r="F253" s="367" t="s">
        <v>296</v>
      </c>
      <c r="G253" s="380">
        <v>259.43170801643998</v>
      </c>
      <c r="H253" s="370">
        <f t="shared" si="17"/>
        <v>25.943170801644001</v>
      </c>
      <c r="I253" s="370">
        <f t="shared" si="18"/>
        <v>85.612463645425194</v>
      </c>
      <c r="J253" s="260">
        <f t="shared" si="19"/>
        <v>173.8192443710148</v>
      </c>
      <c r="K253" s="371">
        <f t="shared" si="16"/>
        <v>735272.78561382974</v>
      </c>
      <c r="L253" s="365" t="s">
        <v>777</v>
      </c>
      <c r="M253" s="365" t="s">
        <v>109</v>
      </c>
    </row>
    <row r="254" spans="1:13" ht="24" customHeight="1" x14ac:dyDescent="0.25">
      <c r="A254" s="375"/>
      <c r="B254" s="365" t="s">
        <v>268</v>
      </c>
      <c r="C254" s="366">
        <v>43721</v>
      </c>
      <c r="D254" s="367"/>
      <c r="E254" s="375"/>
      <c r="F254" s="367" t="s">
        <v>296</v>
      </c>
      <c r="G254" s="380">
        <v>535</v>
      </c>
      <c r="H254" s="370">
        <f t="shared" si="17"/>
        <v>53.5</v>
      </c>
      <c r="I254" s="370">
        <f t="shared" si="18"/>
        <v>176.55</v>
      </c>
      <c r="J254" s="260">
        <f t="shared" si="19"/>
        <v>358.45</v>
      </c>
      <c r="K254" s="371">
        <f t="shared" si="16"/>
        <v>1516279.345</v>
      </c>
      <c r="L254" s="365" t="s">
        <v>353</v>
      </c>
      <c r="M254" s="365" t="s">
        <v>109</v>
      </c>
    </row>
    <row r="255" spans="1:13" ht="24.75" customHeight="1" x14ac:dyDescent="0.25">
      <c r="A255" s="375"/>
      <c r="B255" s="365" t="s">
        <v>268</v>
      </c>
      <c r="C255" s="366">
        <v>43721</v>
      </c>
      <c r="D255" s="367"/>
      <c r="E255" s="375"/>
      <c r="F255" s="367" t="s">
        <v>296</v>
      </c>
      <c r="G255" s="380">
        <v>112.5</v>
      </c>
      <c r="H255" s="370">
        <f t="shared" si="17"/>
        <v>11.25</v>
      </c>
      <c r="I255" s="370">
        <f t="shared" si="18"/>
        <v>37.125</v>
      </c>
      <c r="J255" s="260">
        <f t="shared" si="19"/>
        <v>75.375</v>
      </c>
      <c r="K255" s="371">
        <f t="shared" si="16"/>
        <v>318843.78750000003</v>
      </c>
      <c r="L255" s="365" t="s">
        <v>795</v>
      </c>
      <c r="M255" s="365" t="s">
        <v>109</v>
      </c>
    </row>
    <row r="256" spans="1:13" ht="29.25" customHeight="1" x14ac:dyDescent="0.25">
      <c r="A256" s="375"/>
      <c r="B256" s="365" t="s">
        <v>268</v>
      </c>
      <c r="C256" s="366">
        <v>43721</v>
      </c>
      <c r="D256" s="367"/>
      <c r="E256" s="375"/>
      <c r="F256" s="367" t="s">
        <v>296</v>
      </c>
      <c r="G256" s="380">
        <v>112.5</v>
      </c>
      <c r="H256" s="370">
        <f t="shared" si="17"/>
        <v>11.25</v>
      </c>
      <c r="I256" s="370">
        <f t="shared" si="18"/>
        <v>37.125</v>
      </c>
      <c r="J256" s="260">
        <f t="shared" si="19"/>
        <v>75.375</v>
      </c>
      <c r="K256" s="371">
        <f t="shared" si="16"/>
        <v>318843.78750000003</v>
      </c>
      <c r="L256" s="365" t="s">
        <v>796</v>
      </c>
      <c r="M256" s="365" t="s">
        <v>109</v>
      </c>
    </row>
    <row r="257" spans="1:13" ht="25.5" customHeight="1" x14ac:dyDescent="0.25">
      <c r="A257" s="375"/>
      <c r="B257" s="365" t="s">
        <v>268</v>
      </c>
      <c r="C257" s="366">
        <v>43721</v>
      </c>
      <c r="D257" s="367"/>
      <c r="E257" s="375"/>
      <c r="F257" s="367" t="s">
        <v>296</v>
      </c>
      <c r="G257" s="380">
        <v>775.68206229860402</v>
      </c>
      <c r="H257" s="370">
        <f t="shared" si="17"/>
        <v>77.568206229860408</v>
      </c>
      <c r="I257" s="370">
        <f t="shared" si="18"/>
        <v>255.97508055853933</v>
      </c>
      <c r="J257" s="260">
        <f t="shared" si="19"/>
        <v>519.70698174006475</v>
      </c>
      <c r="K257" s="371">
        <f t="shared" si="16"/>
        <v>2198412.503458648</v>
      </c>
      <c r="L257" s="365" t="s">
        <v>797</v>
      </c>
      <c r="M257" s="365" t="s">
        <v>109</v>
      </c>
    </row>
    <row r="258" spans="1:13" ht="15" customHeight="1" x14ac:dyDescent="0.25">
      <c r="A258" s="375"/>
      <c r="B258" s="365" t="s">
        <v>268</v>
      </c>
      <c r="C258" s="366">
        <v>43720</v>
      </c>
      <c r="D258" s="367"/>
      <c r="E258" s="375"/>
      <c r="F258" s="367" t="s">
        <v>293</v>
      </c>
      <c r="G258" s="380">
        <v>461.10735879743402</v>
      </c>
      <c r="H258" s="370">
        <f t="shared" si="17"/>
        <v>46.110735879743402</v>
      </c>
      <c r="I258" s="370">
        <f t="shared" si="18"/>
        <v>152.16542840315324</v>
      </c>
      <c r="J258" s="260">
        <f t="shared" si="19"/>
        <v>308.9419303942808</v>
      </c>
      <c r="K258" s="371">
        <f t="shared" si="16"/>
        <v>1306855.2597608473</v>
      </c>
      <c r="L258" s="365" t="s">
        <v>798</v>
      </c>
      <c r="M258" s="365" t="s">
        <v>109</v>
      </c>
    </row>
    <row r="259" spans="1:13" ht="15" customHeight="1" x14ac:dyDescent="0.25">
      <c r="A259" s="375"/>
      <c r="B259" s="365" t="s">
        <v>268</v>
      </c>
      <c r="C259" s="366">
        <v>43727</v>
      </c>
      <c r="D259" s="367"/>
      <c r="E259" s="375"/>
      <c r="F259" s="367" t="s">
        <v>293</v>
      </c>
      <c r="G259" s="380">
        <v>461.10735879743402</v>
      </c>
      <c r="H259" s="370">
        <f t="shared" si="17"/>
        <v>46.110735879743402</v>
      </c>
      <c r="I259" s="370">
        <f t="shared" si="18"/>
        <v>152.16542840315324</v>
      </c>
      <c r="J259" s="260">
        <f t="shared" si="19"/>
        <v>308.9419303942808</v>
      </c>
      <c r="K259" s="371">
        <f t="shared" si="16"/>
        <v>1306855.2597608473</v>
      </c>
      <c r="L259" s="365" t="s">
        <v>799</v>
      </c>
      <c r="M259" s="365" t="s">
        <v>109</v>
      </c>
    </row>
    <row r="260" spans="1:13" ht="15" customHeight="1" x14ac:dyDescent="0.25">
      <c r="A260" s="375"/>
      <c r="B260" s="365" t="s">
        <v>268</v>
      </c>
      <c r="C260" s="366">
        <v>43756</v>
      </c>
      <c r="D260" s="367"/>
      <c r="E260" s="375"/>
      <c r="F260" s="367" t="s">
        <v>717</v>
      </c>
      <c r="G260" s="380">
        <v>461.10735879743402</v>
      </c>
      <c r="H260" s="370">
        <f t="shared" si="17"/>
        <v>46.110735879743402</v>
      </c>
      <c r="I260" s="370">
        <f t="shared" si="18"/>
        <v>152.16542840315324</v>
      </c>
      <c r="J260" s="260">
        <f t="shared" si="19"/>
        <v>308.9419303942808</v>
      </c>
      <c r="K260" s="371">
        <f t="shared" si="16"/>
        <v>1306855.2597608473</v>
      </c>
      <c r="L260" s="365" t="s">
        <v>800</v>
      </c>
      <c r="M260" s="365" t="s">
        <v>109</v>
      </c>
    </row>
    <row r="261" spans="1:13" ht="15" customHeight="1" x14ac:dyDescent="0.25">
      <c r="A261" s="375"/>
      <c r="B261" s="365" t="s">
        <v>212</v>
      </c>
      <c r="C261" s="366">
        <v>43808</v>
      </c>
      <c r="D261" s="367"/>
      <c r="E261" s="375"/>
      <c r="F261" s="367" t="s">
        <v>718</v>
      </c>
      <c r="G261" s="380">
        <v>707.63710796576595</v>
      </c>
      <c r="H261" s="370">
        <f t="shared" si="17"/>
        <v>70.763710796576603</v>
      </c>
      <c r="I261" s="370">
        <f t="shared" si="18"/>
        <v>233.52024562870278</v>
      </c>
      <c r="J261" s="260">
        <f t="shared" si="19"/>
        <v>474.11686233706314</v>
      </c>
      <c r="K261" s="371">
        <f t="shared" si="16"/>
        <v>2005561.739372011</v>
      </c>
      <c r="L261" s="365" t="s">
        <v>239</v>
      </c>
      <c r="M261" s="365" t="s">
        <v>109</v>
      </c>
    </row>
    <row r="262" spans="1:13" ht="15" customHeight="1" x14ac:dyDescent="0.25">
      <c r="A262" s="375"/>
      <c r="B262" s="365" t="s">
        <v>212</v>
      </c>
      <c r="C262" s="366">
        <v>43808</v>
      </c>
      <c r="D262" s="367"/>
      <c r="E262" s="375"/>
      <c r="F262" s="367" t="s">
        <v>718</v>
      </c>
      <c r="G262" s="380">
        <v>102.375908586189</v>
      </c>
      <c r="H262" s="370">
        <f t="shared" si="17"/>
        <v>10.237590858618901</v>
      </c>
      <c r="I262" s="370">
        <f t="shared" si="18"/>
        <v>33.784049833442374</v>
      </c>
      <c r="J262" s="260">
        <f t="shared" si="19"/>
        <v>68.591858752746617</v>
      </c>
      <c r="K262" s="371">
        <f t="shared" ref="K262:K317" si="20">J262*4230.1</f>
        <v>290150.4217099935</v>
      </c>
      <c r="L262" s="365" t="s">
        <v>801</v>
      </c>
      <c r="M262" s="365" t="s">
        <v>109</v>
      </c>
    </row>
    <row r="263" spans="1:13" ht="15" customHeight="1" x14ac:dyDescent="0.25">
      <c r="A263" s="375"/>
      <c r="B263" s="365" t="s">
        <v>212</v>
      </c>
      <c r="C263" s="366">
        <v>43986</v>
      </c>
      <c r="D263" s="367"/>
      <c r="E263" s="375"/>
      <c r="F263" s="367" t="s">
        <v>304</v>
      </c>
      <c r="G263" s="380">
        <v>1102.5083377193</v>
      </c>
      <c r="H263" s="370">
        <f t="shared" si="17"/>
        <v>110.25083377193</v>
      </c>
      <c r="I263" s="370">
        <f t="shared" si="18"/>
        <v>363.827751447369</v>
      </c>
      <c r="J263" s="260">
        <f t="shared" si="19"/>
        <v>738.68058627193102</v>
      </c>
      <c r="K263" s="371">
        <f t="shared" si="20"/>
        <v>3124692.7479888955</v>
      </c>
      <c r="L263" s="365" t="s">
        <v>802</v>
      </c>
      <c r="M263" s="365" t="s">
        <v>109</v>
      </c>
    </row>
    <row r="264" spans="1:13" ht="15" customHeight="1" x14ac:dyDescent="0.25">
      <c r="A264" s="375"/>
      <c r="B264" s="365" t="s">
        <v>212</v>
      </c>
      <c r="C264" s="366">
        <v>43997</v>
      </c>
      <c r="D264" s="367"/>
      <c r="E264" s="375"/>
      <c r="F264" s="367" t="s">
        <v>307</v>
      </c>
      <c r="G264" s="380">
        <v>1102.5083377193</v>
      </c>
      <c r="H264" s="370">
        <f t="shared" si="17"/>
        <v>110.25083377193</v>
      </c>
      <c r="I264" s="370">
        <f t="shared" si="18"/>
        <v>363.827751447369</v>
      </c>
      <c r="J264" s="260">
        <f t="shared" si="19"/>
        <v>738.68058627193102</v>
      </c>
      <c r="K264" s="371">
        <f t="shared" si="20"/>
        <v>3124692.7479888955</v>
      </c>
      <c r="L264" s="365" t="s">
        <v>803</v>
      </c>
      <c r="M264" s="365" t="s">
        <v>109</v>
      </c>
    </row>
    <row r="265" spans="1:13" ht="15" customHeight="1" x14ac:dyDescent="0.25">
      <c r="A265" s="375"/>
      <c r="B265" s="365" t="s">
        <v>212</v>
      </c>
      <c r="C265" s="366">
        <v>44016</v>
      </c>
      <c r="D265" s="367"/>
      <c r="E265" s="375"/>
      <c r="F265" s="367" t="s">
        <v>309</v>
      </c>
      <c r="G265" s="380">
        <v>1102.5083377193</v>
      </c>
      <c r="H265" s="370">
        <f t="shared" si="17"/>
        <v>110.25083377193</v>
      </c>
      <c r="I265" s="370">
        <f t="shared" si="18"/>
        <v>363.827751447369</v>
      </c>
      <c r="J265" s="260">
        <f t="shared" si="19"/>
        <v>738.68058627193102</v>
      </c>
      <c r="K265" s="371">
        <f t="shared" si="20"/>
        <v>3124692.7479888955</v>
      </c>
      <c r="L265" s="365" t="s">
        <v>804</v>
      </c>
      <c r="M265" s="365" t="s">
        <v>109</v>
      </c>
    </row>
    <row r="266" spans="1:13" ht="15" customHeight="1" x14ac:dyDescent="0.25">
      <c r="A266" s="375"/>
      <c r="B266" s="365" t="s">
        <v>212</v>
      </c>
      <c r="C266" s="366">
        <v>44016</v>
      </c>
      <c r="D266" s="367"/>
      <c r="E266" s="375"/>
      <c r="F266" s="367" t="s">
        <v>309</v>
      </c>
      <c r="G266" s="380">
        <v>1102.5083377200001</v>
      </c>
      <c r="H266" s="370">
        <f t="shared" si="17"/>
        <v>110.25083377200002</v>
      </c>
      <c r="I266" s="370">
        <f t="shared" si="18"/>
        <v>363.82775144760006</v>
      </c>
      <c r="J266" s="260">
        <f t="shared" si="19"/>
        <v>738.68058627239998</v>
      </c>
      <c r="K266" s="371">
        <f t="shared" si="20"/>
        <v>3124692.7479908792</v>
      </c>
      <c r="L266" s="365" t="s">
        <v>405</v>
      </c>
      <c r="M266" s="365" t="s">
        <v>109</v>
      </c>
    </row>
    <row r="267" spans="1:13" ht="15" customHeight="1" x14ac:dyDescent="0.25">
      <c r="A267" s="375"/>
      <c r="B267" s="365" t="s">
        <v>212</v>
      </c>
      <c r="C267" s="366">
        <v>44016</v>
      </c>
      <c r="D267" s="367"/>
      <c r="E267" s="375"/>
      <c r="F267" s="367" t="s">
        <v>309</v>
      </c>
      <c r="G267" s="380">
        <v>648.73343634405603</v>
      </c>
      <c r="H267" s="370">
        <f t="shared" ref="H267:H317" si="21">10%*G267</f>
        <v>64.8733436344056</v>
      </c>
      <c r="I267" s="370">
        <f t="shared" ref="I267:I317" si="22">33%*G267</f>
        <v>214.08203399353849</v>
      </c>
      <c r="J267" s="260">
        <f t="shared" ref="J267:J317" si="23">G267-I267</f>
        <v>434.65140235051751</v>
      </c>
      <c r="K267" s="371">
        <f t="shared" si="20"/>
        <v>1838618.8970829244</v>
      </c>
      <c r="L267" s="365" t="s">
        <v>805</v>
      </c>
      <c r="M267" s="365" t="s">
        <v>109</v>
      </c>
    </row>
    <row r="268" spans="1:13" ht="15" customHeight="1" x14ac:dyDescent="0.25">
      <c r="A268" s="375"/>
      <c r="B268" s="365" t="s">
        <v>212</v>
      </c>
      <c r="C268" s="366">
        <v>44016</v>
      </c>
      <c r="D268" s="367"/>
      <c r="E268" s="375"/>
      <c r="F268" s="367" t="s">
        <v>309</v>
      </c>
      <c r="G268" s="380">
        <v>648.73343634405603</v>
      </c>
      <c r="H268" s="370">
        <f t="shared" si="21"/>
        <v>64.8733436344056</v>
      </c>
      <c r="I268" s="370">
        <f t="shared" si="22"/>
        <v>214.08203399353849</v>
      </c>
      <c r="J268" s="260">
        <f t="shared" si="23"/>
        <v>434.65140235051751</v>
      </c>
      <c r="K268" s="371">
        <f t="shared" si="20"/>
        <v>1838618.8970829244</v>
      </c>
      <c r="L268" s="365" t="s">
        <v>806</v>
      </c>
      <c r="M268" s="365" t="s">
        <v>109</v>
      </c>
    </row>
    <row r="269" spans="1:13" ht="15" customHeight="1" x14ac:dyDescent="0.25">
      <c r="A269" s="375"/>
      <c r="B269" s="365" t="s">
        <v>212</v>
      </c>
      <c r="C269" s="366">
        <v>44015</v>
      </c>
      <c r="D269" s="367"/>
      <c r="E269" s="375"/>
      <c r="F269" s="367" t="s">
        <v>314</v>
      </c>
      <c r="G269" s="380">
        <v>648.73343634405603</v>
      </c>
      <c r="H269" s="370">
        <f t="shared" si="21"/>
        <v>64.8733436344056</v>
      </c>
      <c r="I269" s="370">
        <f t="shared" si="22"/>
        <v>214.08203399353849</v>
      </c>
      <c r="J269" s="260">
        <f t="shared" si="23"/>
        <v>434.65140235051751</v>
      </c>
      <c r="K269" s="371">
        <f t="shared" si="20"/>
        <v>1838618.8970829244</v>
      </c>
      <c r="L269" s="365" t="s">
        <v>807</v>
      </c>
      <c r="M269" s="365" t="s">
        <v>109</v>
      </c>
    </row>
    <row r="270" spans="1:13" ht="15" customHeight="1" x14ac:dyDescent="0.25">
      <c r="A270" s="375"/>
      <c r="B270" s="365" t="s">
        <v>212</v>
      </c>
      <c r="C270" s="366">
        <v>44015</v>
      </c>
      <c r="D270" s="367"/>
      <c r="E270" s="375"/>
      <c r="F270" s="367" t="s">
        <v>314</v>
      </c>
      <c r="G270" s="380">
        <v>648.73343634405603</v>
      </c>
      <c r="H270" s="370">
        <f t="shared" si="21"/>
        <v>64.8733436344056</v>
      </c>
      <c r="I270" s="370">
        <f t="shared" si="22"/>
        <v>214.08203399353849</v>
      </c>
      <c r="J270" s="260">
        <f t="shared" si="23"/>
        <v>434.65140235051751</v>
      </c>
      <c r="K270" s="371">
        <f t="shared" si="20"/>
        <v>1838618.8970829244</v>
      </c>
      <c r="L270" s="365" t="s">
        <v>240</v>
      </c>
      <c r="M270" s="365" t="s">
        <v>109</v>
      </c>
    </row>
    <row r="271" spans="1:13" ht="15" customHeight="1" x14ac:dyDescent="0.25">
      <c r="A271" s="375"/>
      <c r="B271" s="365" t="s">
        <v>212</v>
      </c>
      <c r="C271" s="366">
        <v>44046</v>
      </c>
      <c r="D271" s="367"/>
      <c r="E271" s="375"/>
      <c r="F271" s="367" t="s">
        <v>80</v>
      </c>
      <c r="G271" s="380">
        <v>2313.7290401793798</v>
      </c>
      <c r="H271" s="370">
        <f t="shared" si="21"/>
        <v>231.372904017938</v>
      </c>
      <c r="I271" s="370">
        <f t="shared" si="22"/>
        <v>763.5305832591954</v>
      </c>
      <c r="J271" s="260">
        <f t="shared" si="23"/>
        <v>1550.1984569201845</v>
      </c>
      <c r="K271" s="371">
        <f t="shared" si="20"/>
        <v>6557494.4926180728</v>
      </c>
      <c r="L271" s="365" t="s">
        <v>242</v>
      </c>
      <c r="M271" s="365" t="s">
        <v>109</v>
      </c>
    </row>
    <row r="272" spans="1:13" ht="15" customHeight="1" x14ac:dyDescent="0.25">
      <c r="A272" s="375"/>
      <c r="B272" s="365" t="s">
        <v>212</v>
      </c>
      <c r="C272" s="366">
        <v>44046</v>
      </c>
      <c r="D272" s="367"/>
      <c r="E272" s="375"/>
      <c r="F272" s="367" t="s">
        <v>80</v>
      </c>
      <c r="G272" s="380">
        <v>351.32518111934201</v>
      </c>
      <c r="H272" s="370">
        <f t="shared" si="21"/>
        <v>35.132518111934203</v>
      </c>
      <c r="I272" s="370">
        <f t="shared" si="22"/>
        <v>115.93730976938286</v>
      </c>
      <c r="J272" s="260">
        <f t="shared" si="23"/>
        <v>235.38787134995914</v>
      </c>
      <c r="K272" s="371">
        <f t="shared" si="20"/>
        <v>995714.23459746223</v>
      </c>
      <c r="L272" s="365" t="s">
        <v>808</v>
      </c>
      <c r="M272" s="365" t="s">
        <v>109</v>
      </c>
    </row>
    <row r="273" spans="1:13" ht="15" customHeight="1" x14ac:dyDescent="0.25">
      <c r="A273" s="375"/>
      <c r="B273" s="365" t="s">
        <v>212</v>
      </c>
      <c r="C273" s="366">
        <v>44046</v>
      </c>
      <c r="D273" s="367"/>
      <c r="E273" s="375"/>
      <c r="F273" s="367" t="s">
        <v>80</v>
      </c>
      <c r="G273" s="380">
        <v>351.32518111934201</v>
      </c>
      <c r="H273" s="370">
        <f t="shared" si="21"/>
        <v>35.132518111934203</v>
      </c>
      <c r="I273" s="370">
        <f t="shared" si="22"/>
        <v>115.93730976938286</v>
      </c>
      <c r="J273" s="260">
        <f t="shared" si="23"/>
        <v>235.38787134995914</v>
      </c>
      <c r="K273" s="371">
        <f t="shared" si="20"/>
        <v>995714.23459746223</v>
      </c>
      <c r="L273" s="365" t="s">
        <v>809</v>
      </c>
      <c r="M273" s="365" t="s">
        <v>109</v>
      </c>
    </row>
    <row r="274" spans="1:13" ht="15" customHeight="1" x14ac:dyDescent="0.25">
      <c r="A274" s="375"/>
      <c r="B274" s="365" t="s">
        <v>212</v>
      </c>
      <c r="C274" s="366">
        <v>44046</v>
      </c>
      <c r="D274" s="367"/>
      <c r="E274" s="375"/>
      <c r="F274" s="367" t="s">
        <v>80</v>
      </c>
      <c r="G274" s="380">
        <v>351.32518111934201</v>
      </c>
      <c r="H274" s="370">
        <f t="shared" si="21"/>
        <v>35.132518111934203</v>
      </c>
      <c r="I274" s="370">
        <f t="shared" si="22"/>
        <v>115.93730976938286</v>
      </c>
      <c r="J274" s="260">
        <f t="shared" si="23"/>
        <v>235.38787134995914</v>
      </c>
      <c r="K274" s="371">
        <f t="shared" si="20"/>
        <v>995714.23459746223</v>
      </c>
      <c r="L274" s="365" t="s">
        <v>810</v>
      </c>
      <c r="M274" s="365" t="s">
        <v>109</v>
      </c>
    </row>
    <row r="275" spans="1:13" ht="15" customHeight="1" x14ac:dyDescent="0.25">
      <c r="A275" s="375"/>
      <c r="B275" s="365" t="s">
        <v>212</v>
      </c>
      <c r="C275" s="366">
        <v>44046</v>
      </c>
      <c r="D275" s="367"/>
      <c r="E275" s="375"/>
      <c r="F275" s="367" t="s">
        <v>80</v>
      </c>
      <c r="G275" s="380">
        <v>351.32518111934201</v>
      </c>
      <c r="H275" s="370">
        <f t="shared" si="21"/>
        <v>35.132518111934203</v>
      </c>
      <c r="I275" s="370">
        <f t="shared" si="22"/>
        <v>115.93730976938286</v>
      </c>
      <c r="J275" s="260">
        <f t="shared" si="23"/>
        <v>235.38787134995914</v>
      </c>
      <c r="K275" s="371">
        <f t="shared" si="20"/>
        <v>995714.23459746223</v>
      </c>
      <c r="L275" s="365" t="s">
        <v>811</v>
      </c>
      <c r="M275" s="365" t="s">
        <v>109</v>
      </c>
    </row>
    <row r="276" spans="1:13" ht="15" customHeight="1" x14ac:dyDescent="0.25">
      <c r="A276" s="375"/>
      <c r="B276" s="365" t="s">
        <v>212</v>
      </c>
      <c r="C276" s="366">
        <v>44046</v>
      </c>
      <c r="D276" s="367"/>
      <c r="E276" s="375"/>
      <c r="F276" s="367" t="s">
        <v>80</v>
      </c>
      <c r="G276" s="380">
        <v>645.747626001458</v>
      </c>
      <c r="H276" s="370">
        <f t="shared" si="21"/>
        <v>64.574762600145803</v>
      </c>
      <c r="I276" s="370">
        <f t="shared" si="22"/>
        <v>213.09671658048114</v>
      </c>
      <c r="J276" s="260">
        <f t="shared" si="23"/>
        <v>432.65090942097686</v>
      </c>
      <c r="K276" s="371">
        <f t="shared" si="20"/>
        <v>1830156.6119416743</v>
      </c>
      <c r="L276" s="365" t="s">
        <v>812</v>
      </c>
      <c r="M276" s="365" t="s">
        <v>109</v>
      </c>
    </row>
    <row r="277" spans="1:13" ht="15" customHeight="1" x14ac:dyDescent="0.25">
      <c r="A277" s="375"/>
      <c r="B277" s="365" t="s">
        <v>212</v>
      </c>
      <c r="C277" s="366">
        <v>44046</v>
      </c>
      <c r="D277" s="367"/>
      <c r="E277" s="375"/>
      <c r="F277" s="367" t="s">
        <v>80</v>
      </c>
      <c r="G277" s="380">
        <v>658.28884397896104</v>
      </c>
      <c r="H277" s="370">
        <f t="shared" si="21"/>
        <v>65.828884397896104</v>
      </c>
      <c r="I277" s="370">
        <f t="shared" si="22"/>
        <v>217.23531851305717</v>
      </c>
      <c r="J277" s="260">
        <f t="shared" si="23"/>
        <v>441.05352546590387</v>
      </c>
      <c r="K277" s="371">
        <f t="shared" si="20"/>
        <v>1865700.5180733202</v>
      </c>
      <c r="L277" s="365" t="s">
        <v>244</v>
      </c>
      <c r="M277" s="365" t="s">
        <v>109</v>
      </c>
    </row>
    <row r="278" spans="1:13" ht="15" customHeight="1" x14ac:dyDescent="0.25">
      <c r="A278" s="375"/>
      <c r="B278" s="365" t="s">
        <v>212</v>
      </c>
      <c r="C278" s="366">
        <v>44047</v>
      </c>
      <c r="D278" s="367"/>
      <c r="E278" s="375"/>
      <c r="F278" s="367" t="s">
        <v>80</v>
      </c>
      <c r="G278" s="380">
        <v>242.67882460156599</v>
      </c>
      <c r="H278" s="370">
        <f t="shared" si="21"/>
        <v>24.267882460156599</v>
      </c>
      <c r="I278" s="370">
        <f t="shared" si="22"/>
        <v>80.084012118516782</v>
      </c>
      <c r="J278" s="260">
        <f t="shared" si="23"/>
        <v>162.59481248304922</v>
      </c>
      <c r="K278" s="371">
        <f t="shared" si="20"/>
        <v>687792.31628454663</v>
      </c>
      <c r="L278" s="365" t="s">
        <v>813</v>
      </c>
      <c r="M278" s="365" t="s">
        <v>109</v>
      </c>
    </row>
    <row r="279" spans="1:13" ht="25.5" customHeight="1" x14ac:dyDescent="0.25">
      <c r="A279" s="375"/>
      <c r="B279" s="365" t="s">
        <v>212</v>
      </c>
      <c r="C279" s="366">
        <v>44047</v>
      </c>
      <c r="D279" s="367"/>
      <c r="E279" s="375"/>
      <c r="F279" s="367" t="s">
        <v>336</v>
      </c>
      <c r="G279" s="380">
        <v>1186.5074156713499</v>
      </c>
      <c r="H279" s="370">
        <f t="shared" si="21"/>
        <v>118.650741567135</v>
      </c>
      <c r="I279" s="370">
        <f t="shared" si="22"/>
        <v>391.54744717154551</v>
      </c>
      <c r="J279" s="260">
        <f t="shared" si="23"/>
        <v>794.9599684998044</v>
      </c>
      <c r="K279" s="371">
        <f t="shared" si="20"/>
        <v>3362760.1627510227</v>
      </c>
      <c r="L279" s="365" t="s">
        <v>246</v>
      </c>
      <c r="M279" s="365" t="s">
        <v>109</v>
      </c>
    </row>
    <row r="280" spans="1:13" ht="24" customHeight="1" x14ac:dyDescent="0.25">
      <c r="A280" s="375"/>
      <c r="B280" s="365" t="s">
        <v>212</v>
      </c>
      <c r="C280" s="366">
        <v>44047</v>
      </c>
      <c r="D280" s="367"/>
      <c r="E280" s="375"/>
      <c r="F280" s="367" t="s">
        <v>336</v>
      </c>
      <c r="G280" s="380">
        <v>121.844779697178</v>
      </c>
      <c r="H280" s="370">
        <f t="shared" si="21"/>
        <v>12.184477969717801</v>
      </c>
      <c r="I280" s="370">
        <f t="shared" si="22"/>
        <v>40.208777300068739</v>
      </c>
      <c r="J280" s="260">
        <f t="shared" si="23"/>
        <v>81.636002397109252</v>
      </c>
      <c r="K280" s="371">
        <f t="shared" si="20"/>
        <v>345328.4537400119</v>
      </c>
      <c r="L280" s="365" t="s">
        <v>814</v>
      </c>
      <c r="M280" s="365" t="s">
        <v>109</v>
      </c>
    </row>
    <row r="281" spans="1:13" ht="27" customHeight="1" x14ac:dyDescent="0.25">
      <c r="A281" s="375"/>
      <c r="B281" s="365" t="s">
        <v>212</v>
      </c>
      <c r="C281" s="366">
        <v>44047</v>
      </c>
      <c r="D281" s="367"/>
      <c r="E281" s="375"/>
      <c r="F281" s="367" t="s">
        <v>336</v>
      </c>
      <c r="G281" s="380">
        <v>121.844779697178</v>
      </c>
      <c r="H281" s="370">
        <f t="shared" si="21"/>
        <v>12.184477969717801</v>
      </c>
      <c r="I281" s="370">
        <f t="shared" si="22"/>
        <v>40.208777300068739</v>
      </c>
      <c r="J281" s="260">
        <f t="shared" si="23"/>
        <v>81.636002397109252</v>
      </c>
      <c r="K281" s="371">
        <f t="shared" si="20"/>
        <v>345328.4537400119</v>
      </c>
      <c r="L281" s="365" t="s">
        <v>815</v>
      </c>
      <c r="M281" s="365" t="s">
        <v>109</v>
      </c>
    </row>
    <row r="282" spans="1:13" ht="27" customHeight="1" x14ac:dyDescent="0.25">
      <c r="A282" s="375"/>
      <c r="B282" s="365" t="s">
        <v>212</v>
      </c>
      <c r="C282" s="366">
        <v>44047</v>
      </c>
      <c r="D282" s="367"/>
      <c r="E282" s="375"/>
      <c r="F282" s="367" t="s">
        <v>336</v>
      </c>
      <c r="G282" s="380">
        <v>813.86224575628103</v>
      </c>
      <c r="H282" s="370">
        <f t="shared" si="21"/>
        <v>81.386224575628106</v>
      </c>
      <c r="I282" s="370">
        <f t="shared" si="22"/>
        <v>268.57454109957274</v>
      </c>
      <c r="J282" s="260">
        <f t="shared" si="23"/>
        <v>545.28770465670823</v>
      </c>
      <c r="K282" s="371">
        <f t="shared" si="20"/>
        <v>2306621.5194683415</v>
      </c>
      <c r="L282" s="365" t="s">
        <v>403</v>
      </c>
      <c r="M282" s="365" t="s">
        <v>109</v>
      </c>
    </row>
    <row r="283" spans="1:13" ht="30" customHeight="1" x14ac:dyDescent="0.25">
      <c r="A283" s="375"/>
      <c r="B283" s="365" t="s">
        <v>212</v>
      </c>
      <c r="C283" s="366">
        <v>44047</v>
      </c>
      <c r="D283" s="367"/>
      <c r="E283" s="375"/>
      <c r="F283" s="367" t="s">
        <v>336</v>
      </c>
      <c r="G283" s="380">
        <v>813.86224575628103</v>
      </c>
      <c r="H283" s="370">
        <f t="shared" si="21"/>
        <v>81.386224575628106</v>
      </c>
      <c r="I283" s="370">
        <f t="shared" si="22"/>
        <v>268.57454109957274</v>
      </c>
      <c r="J283" s="260">
        <f t="shared" si="23"/>
        <v>545.28770465670823</v>
      </c>
      <c r="K283" s="371">
        <f t="shared" si="20"/>
        <v>2306621.5194683415</v>
      </c>
      <c r="L283" s="365" t="s">
        <v>248</v>
      </c>
      <c r="M283" s="365" t="s">
        <v>109</v>
      </c>
    </row>
    <row r="284" spans="1:13" ht="30" customHeight="1" x14ac:dyDescent="0.25">
      <c r="A284" s="375"/>
      <c r="B284" s="365" t="s">
        <v>212</v>
      </c>
      <c r="C284" s="366">
        <v>44047</v>
      </c>
      <c r="D284" s="367"/>
      <c r="E284" s="375"/>
      <c r="F284" s="367" t="s">
        <v>336</v>
      </c>
      <c r="G284" s="380">
        <v>813.86224575628103</v>
      </c>
      <c r="H284" s="370">
        <f t="shared" si="21"/>
        <v>81.386224575628106</v>
      </c>
      <c r="I284" s="370">
        <f t="shared" si="22"/>
        <v>268.57454109957274</v>
      </c>
      <c r="J284" s="260">
        <f t="shared" si="23"/>
        <v>545.28770465670823</v>
      </c>
      <c r="K284" s="371">
        <f t="shared" si="20"/>
        <v>2306621.5194683415</v>
      </c>
      <c r="L284" s="365" t="s">
        <v>249</v>
      </c>
      <c r="M284" s="365" t="s">
        <v>109</v>
      </c>
    </row>
    <row r="285" spans="1:13" ht="23.25" customHeight="1" x14ac:dyDescent="0.25">
      <c r="A285" s="375"/>
      <c r="B285" s="365" t="s">
        <v>212</v>
      </c>
      <c r="C285" s="366">
        <v>44047</v>
      </c>
      <c r="D285" s="367"/>
      <c r="E285" s="375"/>
      <c r="F285" s="367" t="s">
        <v>336</v>
      </c>
      <c r="G285" s="380">
        <v>813.86224575628103</v>
      </c>
      <c r="H285" s="370">
        <f t="shared" si="21"/>
        <v>81.386224575628106</v>
      </c>
      <c r="I285" s="370">
        <f t="shared" si="22"/>
        <v>268.57454109957274</v>
      </c>
      <c r="J285" s="260">
        <f t="shared" si="23"/>
        <v>545.28770465670823</v>
      </c>
      <c r="K285" s="371">
        <f t="shared" si="20"/>
        <v>2306621.5194683415</v>
      </c>
      <c r="L285" s="365" t="s">
        <v>340</v>
      </c>
      <c r="M285" s="365" t="s">
        <v>109</v>
      </c>
    </row>
    <row r="286" spans="1:13" ht="31.5" customHeight="1" x14ac:dyDescent="0.25">
      <c r="A286" s="375"/>
      <c r="B286" s="365" t="s">
        <v>212</v>
      </c>
      <c r="C286" s="366">
        <v>44047</v>
      </c>
      <c r="D286" s="367"/>
      <c r="E286" s="375"/>
      <c r="F286" s="367" t="s">
        <v>336</v>
      </c>
      <c r="G286" s="380">
        <v>813.86224575628103</v>
      </c>
      <c r="H286" s="370">
        <f t="shared" si="21"/>
        <v>81.386224575628106</v>
      </c>
      <c r="I286" s="370">
        <f t="shared" si="22"/>
        <v>268.57454109957274</v>
      </c>
      <c r="J286" s="260">
        <f t="shared" si="23"/>
        <v>545.28770465670823</v>
      </c>
      <c r="K286" s="371">
        <f t="shared" si="20"/>
        <v>2306621.5194683415</v>
      </c>
      <c r="L286" s="365" t="s">
        <v>355</v>
      </c>
      <c r="M286" s="365" t="s">
        <v>109</v>
      </c>
    </row>
    <row r="287" spans="1:13" ht="23.25" customHeight="1" x14ac:dyDescent="0.25">
      <c r="A287" s="375"/>
      <c r="B287" s="365" t="s">
        <v>212</v>
      </c>
      <c r="C287" s="366">
        <v>44047</v>
      </c>
      <c r="D287" s="367"/>
      <c r="E287" s="375"/>
      <c r="F287" s="367" t="s">
        <v>336</v>
      </c>
      <c r="G287" s="380">
        <v>813.86224575628103</v>
      </c>
      <c r="H287" s="370">
        <f t="shared" si="21"/>
        <v>81.386224575628106</v>
      </c>
      <c r="I287" s="370">
        <f t="shared" si="22"/>
        <v>268.57454109957274</v>
      </c>
      <c r="J287" s="260">
        <f t="shared" si="23"/>
        <v>545.28770465670823</v>
      </c>
      <c r="K287" s="371">
        <f t="shared" si="20"/>
        <v>2306621.5194683415</v>
      </c>
      <c r="L287" s="365" t="s">
        <v>250</v>
      </c>
      <c r="M287" s="365" t="s">
        <v>109</v>
      </c>
    </row>
    <row r="288" spans="1:13" ht="27.75" customHeight="1" x14ac:dyDescent="0.25">
      <c r="A288" s="375"/>
      <c r="B288" s="365" t="s">
        <v>212</v>
      </c>
      <c r="C288" s="366">
        <v>44047</v>
      </c>
      <c r="D288" s="367"/>
      <c r="E288" s="375"/>
      <c r="F288" s="367" t="s">
        <v>336</v>
      </c>
      <c r="G288" s="380">
        <v>813.86224575628103</v>
      </c>
      <c r="H288" s="370">
        <f t="shared" si="21"/>
        <v>81.386224575628106</v>
      </c>
      <c r="I288" s="370">
        <f t="shared" si="22"/>
        <v>268.57454109957274</v>
      </c>
      <c r="J288" s="260">
        <f t="shared" si="23"/>
        <v>545.28770465670823</v>
      </c>
      <c r="K288" s="371">
        <f t="shared" si="20"/>
        <v>2306621.5194683415</v>
      </c>
      <c r="L288" s="365" t="s">
        <v>251</v>
      </c>
      <c r="M288" s="365" t="s">
        <v>109</v>
      </c>
    </row>
    <row r="289" spans="1:13" ht="24.75" customHeight="1" x14ac:dyDescent="0.25">
      <c r="A289" s="375"/>
      <c r="B289" s="365" t="s">
        <v>212</v>
      </c>
      <c r="C289" s="366">
        <v>44165</v>
      </c>
      <c r="D289" s="367"/>
      <c r="E289" s="375"/>
      <c r="F289" s="367" t="s">
        <v>325</v>
      </c>
      <c r="G289" s="380">
        <v>813.86224575628103</v>
      </c>
      <c r="H289" s="370">
        <f t="shared" si="21"/>
        <v>81.386224575628106</v>
      </c>
      <c r="I289" s="370">
        <f t="shared" si="22"/>
        <v>268.57454109957274</v>
      </c>
      <c r="J289" s="260">
        <f t="shared" si="23"/>
        <v>545.28770465670823</v>
      </c>
      <c r="K289" s="371">
        <f t="shared" si="20"/>
        <v>2306621.5194683415</v>
      </c>
      <c r="L289" s="365" t="s">
        <v>252</v>
      </c>
      <c r="M289" s="365" t="s">
        <v>109</v>
      </c>
    </row>
    <row r="290" spans="1:13" ht="24.75" customHeight="1" x14ac:dyDescent="0.25">
      <c r="A290" s="375"/>
      <c r="B290" s="365" t="s">
        <v>212</v>
      </c>
      <c r="C290" s="366">
        <v>44165</v>
      </c>
      <c r="D290" s="367"/>
      <c r="E290" s="375"/>
      <c r="F290" s="367" t="s">
        <v>325</v>
      </c>
      <c r="G290" s="380">
        <v>813.86224575628103</v>
      </c>
      <c r="H290" s="370">
        <f t="shared" si="21"/>
        <v>81.386224575628106</v>
      </c>
      <c r="I290" s="370">
        <f t="shared" si="22"/>
        <v>268.57454109957274</v>
      </c>
      <c r="J290" s="260">
        <f t="shared" si="23"/>
        <v>545.28770465670823</v>
      </c>
      <c r="K290" s="371">
        <f t="shared" si="20"/>
        <v>2306621.5194683415</v>
      </c>
      <c r="L290" s="365" t="s">
        <v>253</v>
      </c>
      <c r="M290" s="365" t="s">
        <v>109</v>
      </c>
    </row>
    <row r="291" spans="1:13" ht="33.75" customHeight="1" x14ac:dyDescent="0.25">
      <c r="A291" s="375"/>
      <c r="B291" s="365" t="s">
        <v>212</v>
      </c>
      <c r="C291" s="366">
        <v>44165</v>
      </c>
      <c r="D291" s="367"/>
      <c r="E291" s="375"/>
      <c r="F291" s="367" t="s">
        <v>325</v>
      </c>
      <c r="G291" s="380">
        <v>164.119491971358</v>
      </c>
      <c r="H291" s="370">
        <f t="shared" si="21"/>
        <v>16.411949197135801</v>
      </c>
      <c r="I291" s="370">
        <f t="shared" si="22"/>
        <v>54.159432350548144</v>
      </c>
      <c r="J291" s="260">
        <f t="shared" si="23"/>
        <v>109.96005962080986</v>
      </c>
      <c r="K291" s="371">
        <f t="shared" si="20"/>
        <v>465142.04820198781</v>
      </c>
      <c r="L291" s="365" t="s">
        <v>816</v>
      </c>
      <c r="M291" s="365" t="s">
        <v>109</v>
      </c>
    </row>
    <row r="292" spans="1:13" ht="25.5" customHeight="1" x14ac:dyDescent="0.25">
      <c r="A292" s="375"/>
      <c r="B292" s="365" t="s">
        <v>212</v>
      </c>
      <c r="C292" s="366">
        <v>44165</v>
      </c>
      <c r="D292" s="367"/>
      <c r="E292" s="375"/>
      <c r="F292" s="367" t="s">
        <v>325</v>
      </c>
      <c r="G292" s="380">
        <v>164.119491971358</v>
      </c>
      <c r="H292" s="370">
        <f t="shared" si="21"/>
        <v>16.411949197135801</v>
      </c>
      <c r="I292" s="370">
        <f t="shared" si="22"/>
        <v>54.159432350548144</v>
      </c>
      <c r="J292" s="260">
        <f t="shared" si="23"/>
        <v>109.96005962080986</v>
      </c>
      <c r="K292" s="371">
        <f t="shared" si="20"/>
        <v>465142.04820198781</v>
      </c>
      <c r="L292" s="365" t="s">
        <v>817</v>
      </c>
      <c r="M292" s="365" t="s">
        <v>109</v>
      </c>
    </row>
    <row r="293" spans="1:13" ht="25.5" customHeight="1" x14ac:dyDescent="0.25">
      <c r="A293" s="375"/>
      <c r="B293" s="365" t="s">
        <v>212</v>
      </c>
      <c r="C293" s="366">
        <v>44165</v>
      </c>
      <c r="D293" s="367"/>
      <c r="E293" s="375"/>
      <c r="F293" s="367" t="s">
        <v>325</v>
      </c>
      <c r="G293" s="380">
        <v>164.119491971358</v>
      </c>
      <c r="H293" s="370">
        <f t="shared" si="21"/>
        <v>16.411949197135801</v>
      </c>
      <c r="I293" s="370">
        <f t="shared" si="22"/>
        <v>54.159432350548144</v>
      </c>
      <c r="J293" s="260">
        <f t="shared" si="23"/>
        <v>109.96005962080986</v>
      </c>
      <c r="K293" s="371">
        <f t="shared" si="20"/>
        <v>465142.04820198781</v>
      </c>
      <c r="L293" s="365" t="s">
        <v>818</v>
      </c>
      <c r="M293" s="365" t="s">
        <v>109</v>
      </c>
    </row>
    <row r="294" spans="1:13" ht="23.25" customHeight="1" x14ac:dyDescent="0.25">
      <c r="A294" s="375"/>
      <c r="B294" s="365" t="s">
        <v>212</v>
      </c>
      <c r="C294" s="366">
        <v>44165</v>
      </c>
      <c r="D294" s="367"/>
      <c r="E294" s="375"/>
      <c r="F294" s="367" t="s">
        <v>325</v>
      </c>
      <c r="G294" s="380">
        <v>164.119491971358</v>
      </c>
      <c r="H294" s="370">
        <f t="shared" si="21"/>
        <v>16.411949197135801</v>
      </c>
      <c r="I294" s="370">
        <f t="shared" si="22"/>
        <v>54.159432350548144</v>
      </c>
      <c r="J294" s="260">
        <f t="shared" si="23"/>
        <v>109.96005962080986</v>
      </c>
      <c r="K294" s="371">
        <f t="shared" si="20"/>
        <v>465142.04820198781</v>
      </c>
      <c r="L294" s="365" t="s">
        <v>819</v>
      </c>
      <c r="M294" s="365" t="s">
        <v>109</v>
      </c>
    </row>
    <row r="295" spans="1:13" ht="15" customHeight="1" x14ac:dyDescent="0.25">
      <c r="A295" s="375"/>
      <c r="B295" s="365" t="s">
        <v>212</v>
      </c>
      <c r="C295" s="366">
        <v>44165</v>
      </c>
      <c r="D295" s="367"/>
      <c r="E295" s="375"/>
      <c r="F295" s="367" t="s">
        <v>326</v>
      </c>
      <c r="G295" s="380">
        <v>164.119491971358</v>
      </c>
      <c r="H295" s="370">
        <f t="shared" si="21"/>
        <v>16.411949197135801</v>
      </c>
      <c r="I295" s="370">
        <f t="shared" si="22"/>
        <v>54.159432350548144</v>
      </c>
      <c r="J295" s="260">
        <f t="shared" si="23"/>
        <v>109.96005962080986</v>
      </c>
      <c r="K295" s="371">
        <f t="shared" si="20"/>
        <v>465142.04820198781</v>
      </c>
      <c r="L295" s="365" t="s">
        <v>820</v>
      </c>
      <c r="M295" s="365" t="s">
        <v>109</v>
      </c>
    </row>
    <row r="296" spans="1:13" ht="15" customHeight="1" x14ac:dyDescent="0.25">
      <c r="A296" s="375"/>
      <c r="B296" s="365" t="s">
        <v>212</v>
      </c>
      <c r="C296" s="366">
        <v>44165</v>
      </c>
      <c r="D296" s="367"/>
      <c r="E296" s="375"/>
      <c r="F296" s="367" t="s">
        <v>326</v>
      </c>
      <c r="G296" s="380">
        <v>164.119491971358</v>
      </c>
      <c r="H296" s="370">
        <f t="shared" si="21"/>
        <v>16.411949197135801</v>
      </c>
      <c r="I296" s="370">
        <f t="shared" si="22"/>
        <v>54.159432350548144</v>
      </c>
      <c r="J296" s="260">
        <f t="shared" si="23"/>
        <v>109.96005962080986</v>
      </c>
      <c r="K296" s="371">
        <f t="shared" si="20"/>
        <v>465142.04820198781</v>
      </c>
      <c r="L296" s="365" t="s">
        <v>821</v>
      </c>
      <c r="M296" s="365" t="s">
        <v>109</v>
      </c>
    </row>
    <row r="297" spans="1:13" ht="15" customHeight="1" x14ac:dyDescent="0.25">
      <c r="A297" s="375"/>
      <c r="B297" s="365" t="s">
        <v>212</v>
      </c>
      <c r="C297" s="366">
        <v>44165</v>
      </c>
      <c r="D297" s="367"/>
      <c r="E297" s="375"/>
      <c r="F297" s="367" t="s">
        <v>326</v>
      </c>
      <c r="G297" s="380">
        <v>164.119491971358</v>
      </c>
      <c r="H297" s="370">
        <f t="shared" si="21"/>
        <v>16.411949197135801</v>
      </c>
      <c r="I297" s="370">
        <f t="shared" si="22"/>
        <v>54.159432350548144</v>
      </c>
      <c r="J297" s="260">
        <f t="shared" si="23"/>
        <v>109.96005962080986</v>
      </c>
      <c r="K297" s="371">
        <f t="shared" si="20"/>
        <v>465142.04820198781</v>
      </c>
      <c r="L297" s="365" t="s">
        <v>822</v>
      </c>
      <c r="M297" s="365" t="s">
        <v>109</v>
      </c>
    </row>
    <row r="298" spans="1:13" ht="15" customHeight="1" x14ac:dyDescent="0.25">
      <c r="A298" s="375"/>
      <c r="B298" s="365" t="s">
        <v>212</v>
      </c>
      <c r="C298" s="366">
        <v>44165</v>
      </c>
      <c r="D298" s="367"/>
      <c r="E298" s="375"/>
      <c r="F298" s="367" t="s">
        <v>326</v>
      </c>
      <c r="G298" s="380">
        <v>164.119491971358</v>
      </c>
      <c r="H298" s="370">
        <f t="shared" si="21"/>
        <v>16.411949197135801</v>
      </c>
      <c r="I298" s="370">
        <f t="shared" si="22"/>
        <v>54.159432350548144</v>
      </c>
      <c r="J298" s="260">
        <f t="shared" si="23"/>
        <v>109.96005962080986</v>
      </c>
      <c r="K298" s="371">
        <f t="shared" si="20"/>
        <v>465142.04820198781</v>
      </c>
      <c r="L298" s="365" t="s">
        <v>823</v>
      </c>
      <c r="M298" s="365" t="s">
        <v>109</v>
      </c>
    </row>
    <row r="299" spans="1:13" ht="15" customHeight="1" x14ac:dyDescent="0.25">
      <c r="A299" s="375"/>
      <c r="B299" s="365" t="s">
        <v>212</v>
      </c>
      <c r="C299" s="366">
        <v>44180</v>
      </c>
      <c r="D299" s="367"/>
      <c r="E299" s="375"/>
      <c r="F299" s="367" t="s">
        <v>719</v>
      </c>
      <c r="G299" s="380">
        <v>164.119491971358</v>
      </c>
      <c r="H299" s="370">
        <f t="shared" si="21"/>
        <v>16.411949197135801</v>
      </c>
      <c r="I299" s="370">
        <f t="shared" si="22"/>
        <v>54.159432350548144</v>
      </c>
      <c r="J299" s="260">
        <f t="shared" si="23"/>
        <v>109.96005962080986</v>
      </c>
      <c r="K299" s="371">
        <f t="shared" si="20"/>
        <v>465142.04820198781</v>
      </c>
      <c r="L299" s="365" t="s">
        <v>824</v>
      </c>
      <c r="M299" s="365" t="s">
        <v>109</v>
      </c>
    </row>
    <row r="300" spans="1:13" ht="15" customHeight="1" x14ac:dyDescent="0.25">
      <c r="A300" s="375"/>
      <c r="B300" s="365" t="s">
        <v>212</v>
      </c>
      <c r="C300" s="366">
        <v>44180</v>
      </c>
      <c r="D300" s="367"/>
      <c r="E300" s="375"/>
      <c r="F300" s="367" t="s">
        <v>719</v>
      </c>
      <c r="G300" s="380">
        <v>7586</v>
      </c>
      <c r="H300" s="370">
        <f t="shared" si="21"/>
        <v>758.6</v>
      </c>
      <c r="I300" s="370">
        <f t="shared" si="22"/>
        <v>2503.38</v>
      </c>
      <c r="J300" s="260">
        <f t="shared" si="23"/>
        <v>5082.62</v>
      </c>
      <c r="K300" s="371">
        <f t="shared" si="20"/>
        <v>21499990.862</v>
      </c>
      <c r="L300" s="365" t="s">
        <v>255</v>
      </c>
      <c r="M300" s="365" t="s">
        <v>109</v>
      </c>
    </row>
    <row r="301" spans="1:13" ht="15" customHeight="1" x14ac:dyDescent="0.25">
      <c r="A301" s="375"/>
      <c r="B301" s="365" t="s">
        <v>212</v>
      </c>
      <c r="C301" s="366">
        <v>44180</v>
      </c>
      <c r="D301" s="367"/>
      <c r="E301" s="375"/>
      <c r="F301" s="367" t="s">
        <v>719</v>
      </c>
      <c r="G301" s="380">
        <v>788.14627994955902</v>
      </c>
      <c r="H301" s="370">
        <f t="shared" si="21"/>
        <v>78.814627994955913</v>
      </c>
      <c r="I301" s="370">
        <f t="shared" si="22"/>
        <v>260.08827238335448</v>
      </c>
      <c r="J301" s="260">
        <f t="shared" si="23"/>
        <v>528.05800756620454</v>
      </c>
      <c r="K301" s="371">
        <f t="shared" si="20"/>
        <v>2233738.1778058019</v>
      </c>
      <c r="L301" s="365" t="s">
        <v>257</v>
      </c>
      <c r="M301" s="365" t="s">
        <v>109</v>
      </c>
    </row>
    <row r="302" spans="1:13" ht="15" customHeight="1" x14ac:dyDescent="0.25">
      <c r="A302" s="375"/>
      <c r="B302" s="365" t="s">
        <v>212</v>
      </c>
      <c r="C302" s="366">
        <v>44180</v>
      </c>
      <c r="D302" s="367"/>
      <c r="E302" s="375"/>
      <c r="F302" s="367" t="s">
        <v>719</v>
      </c>
      <c r="G302" s="380">
        <v>1051.55173985077</v>
      </c>
      <c r="H302" s="370">
        <f t="shared" si="21"/>
        <v>105.155173985077</v>
      </c>
      <c r="I302" s="370">
        <f t="shared" si="22"/>
        <v>347.01207415075413</v>
      </c>
      <c r="J302" s="260">
        <f t="shared" si="23"/>
        <v>704.5396657000158</v>
      </c>
      <c r="K302" s="371">
        <f t="shared" si="20"/>
        <v>2980273.239877637</v>
      </c>
      <c r="L302" s="365" t="s">
        <v>259</v>
      </c>
      <c r="M302" s="365" t="s">
        <v>109</v>
      </c>
    </row>
    <row r="303" spans="1:13" ht="27.75" customHeight="1" x14ac:dyDescent="0.25">
      <c r="A303" s="375"/>
      <c r="B303" s="365" t="s">
        <v>212</v>
      </c>
      <c r="C303" s="366">
        <v>44183</v>
      </c>
      <c r="D303" s="367"/>
      <c r="E303" s="375"/>
      <c r="F303" s="367" t="s">
        <v>720</v>
      </c>
      <c r="G303" s="380">
        <v>1061.9537275064299</v>
      </c>
      <c r="H303" s="370">
        <f t="shared" si="21"/>
        <v>106.195372750643</v>
      </c>
      <c r="I303" s="370">
        <f t="shared" si="22"/>
        <v>350.4447300771219</v>
      </c>
      <c r="J303" s="260">
        <f t="shared" si="23"/>
        <v>711.50899742930801</v>
      </c>
      <c r="K303" s="371">
        <f t="shared" si="20"/>
        <v>3009754.2100257161</v>
      </c>
      <c r="L303" s="365" t="s">
        <v>261</v>
      </c>
      <c r="M303" s="365" t="s">
        <v>109</v>
      </c>
    </row>
    <row r="304" spans="1:13" ht="28.5" customHeight="1" x14ac:dyDescent="0.25">
      <c r="A304" s="375"/>
      <c r="B304" s="365" t="s">
        <v>212</v>
      </c>
      <c r="C304" s="366">
        <v>44183</v>
      </c>
      <c r="D304" s="367"/>
      <c r="E304" s="375"/>
      <c r="F304" s="367" t="s">
        <v>720</v>
      </c>
      <c r="G304" s="380">
        <v>212.53493806964201</v>
      </c>
      <c r="H304" s="370">
        <f t="shared" si="21"/>
        <v>21.253493806964201</v>
      </c>
      <c r="I304" s="370">
        <f t="shared" si="22"/>
        <v>70.136529562981863</v>
      </c>
      <c r="J304" s="260">
        <f t="shared" si="23"/>
        <v>142.39840850666013</v>
      </c>
      <c r="K304" s="371">
        <f t="shared" si="20"/>
        <v>602359.50782402302</v>
      </c>
      <c r="L304" s="365" t="s">
        <v>263</v>
      </c>
      <c r="M304" s="365" t="s">
        <v>109</v>
      </c>
    </row>
    <row r="305" spans="1:13" ht="29.25" customHeight="1" x14ac:dyDescent="0.25">
      <c r="A305" s="375"/>
      <c r="B305" s="365" t="s">
        <v>212</v>
      </c>
      <c r="C305" s="366">
        <v>44183</v>
      </c>
      <c r="D305" s="367"/>
      <c r="E305" s="375"/>
      <c r="F305" s="367" t="s">
        <v>720</v>
      </c>
      <c r="G305" s="380">
        <v>1786.15924529532</v>
      </c>
      <c r="H305" s="370">
        <f t="shared" si="21"/>
        <v>178.61592452953201</v>
      </c>
      <c r="I305" s="370">
        <f t="shared" si="22"/>
        <v>589.43255094745564</v>
      </c>
      <c r="J305" s="260">
        <f t="shared" si="23"/>
        <v>1196.7266943478644</v>
      </c>
      <c r="K305" s="371">
        <f t="shared" si="20"/>
        <v>5062273.5897609014</v>
      </c>
      <c r="L305" s="365" t="s">
        <v>264</v>
      </c>
      <c r="M305" s="365" t="s">
        <v>109</v>
      </c>
    </row>
    <row r="306" spans="1:13" ht="24.75" customHeight="1" x14ac:dyDescent="0.25">
      <c r="A306" s="375"/>
      <c r="B306" s="365" t="s">
        <v>212</v>
      </c>
      <c r="C306" s="366"/>
      <c r="D306" s="367"/>
      <c r="E306" s="375"/>
      <c r="F306" s="367" t="s">
        <v>720</v>
      </c>
      <c r="G306" s="380">
        <v>1786.15924529532</v>
      </c>
      <c r="H306" s="370">
        <f t="shared" si="21"/>
        <v>178.61592452953201</v>
      </c>
      <c r="I306" s="370">
        <f t="shared" si="22"/>
        <v>589.43255094745564</v>
      </c>
      <c r="J306" s="260">
        <f t="shared" si="23"/>
        <v>1196.7266943478644</v>
      </c>
      <c r="K306" s="371">
        <f t="shared" si="20"/>
        <v>5062273.5897609014</v>
      </c>
      <c r="L306" s="365" t="s">
        <v>265</v>
      </c>
      <c r="M306" s="365" t="s">
        <v>109</v>
      </c>
    </row>
    <row r="307" spans="1:13" ht="15" customHeight="1" x14ac:dyDescent="0.25">
      <c r="A307" s="375"/>
      <c r="B307" s="365" t="s">
        <v>212</v>
      </c>
      <c r="C307" s="366">
        <v>43645</v>
      </c>
      <c r="D307" s="367"/>
      <c r="E307" s="375"/>
      <c r="F307" s="367" t="s">
        <v>721</v>
      </c>
      <c r="G307" s="380">
        <v>741.53088052760404</v>
      </c>
      <c r="H307" s="370">
        <f t="shared" si="21"/>
        <v>74.15308805276041</v>
      </c>
      <c r="I307" s="370">
        <f t="shared" si="22"/>
        <v>244.70519057410934</v>
      </c>
      <c r="J307" s="260">
        <f t="shared" si="23"/>
        <v>496.8256899534947</v>
      </c>
      <c r="K307" s="371">
        <f t="shared" si="20"/>
        <v>2101622.3510722783</v>
      </c>
      <c r="L307" s="365" t="s">
        <v>384</v>
      </c>
      <c r="M307" s="365" t="s">
        <v>109</v>
      </c>
    </row>
    <row r="308" spans="1:13" ht="15" customHeight="1" x14ac:dyDescent="0.25">
      <c r="A308" s="375"/>
      <c r="B308" s="365" t="s">
        <v>212</v>
      </c>
      <c r="C308" s="366">
        <v>44228</v>
      </c>
      <c r="D308" s="367"/>
      <c r="E308" s="375"/>
      <c r="F308" s="367" t="s">
        <v>537</v>
      </c>
      <c r="G308" s="380">
        <v>741.53088052760404</v>
      </c>
      <c r="H308" s="370">
        <f t="shared" si="21"/>
        <v>74.15308805276041</v>
      </c>
      <c r="I308" s="370">
        <f t="shared" si="22"/>
        <v>244.70519057410934</v>
      </c>
      <c r="J308" s="260">
        <f t="shared" si="23"/>
        <v>496.8256899534947</v>
      </c>
      <c r="K308" s="371">
        <f t="shared" si="20"/>
        <v>2101622.3510722783</v>
      </c>
      <c r="L308" s="365" t="s">
        <v>385</v>
      </c>
      <c r="M308" s="365" t="s">
        <v>109</v>
      </c>
    </row>
    <row r="309" spans="1:13" ht="15" customHeight="1" x14ac:dyDescent="0.25">
      <c r="A309" s="375"/>
      <c r="B309" s="365" t="s">
        <v>212</v>
      </c>
      <c r="C309" s="366">
        <v>44228</v>
      </c>
      <c r="D309" s="367"/>
      <c r="E309" s="375"/>
      <c r="F309" s="367" t="s">
        <v>537</v>
      </c>
      <c r="G309" s="380">
        <v>741.53088052760404</v>
      </c>
      <c r="H309" s="370">
        <f t="shared" si="21"/>
        <v>74.15308805276041</v>
      </c>
      <c r="I309" s="370">
        <f t="shared" si="22"/>
        <v>244.70519057410934</v>
      </c>
      <c r="J309" s="260">
        <f t="shared" si="23"/>
        <v>496.8256899534947</v>
      </c>
      <c r="K309" s="371">
        <f t="shared" si="20"/>
        <v>2101622.3510722783</v>
      </c>
      <c r="L309" s="365" t="s">
        <v>386</v>
      </c>
      <c r="M309" s="365" t="s">
        <v>109</v>
      </c>
    </row>
    <row r="310" spans="1:13" ht="15" customHeight="1" x14ac:dyDescent="0.25">
      <c r="A310" s="375"/>
      <c r="B310" s="365" t="s">
        <v>212</v>
      </c>
      <c r="C310" s="366">
        <v>44228</v>
      </c>
      <c r="D310" s="367"/>
      <c r="E310" s="375"/>
      <c r="F310" s="367" t="s">
        <v>537</v>
      </c>
      <c r="G310" s="380">
        <v>741.53088052760404</v>
      </c>
      <c r="H310" s="370">
        <f t="shared" si="21"/>
        <v>74.15308805276041</v>
      </c>
      <c r="I310" s="370">
        <f t="shared" si="22"/>
        <v>244.70519057410934</v>
      </c>
      <c r="J310" s="260">
        <f t="shared" si="23"/>
        <v>496.8256899534947</v>
      </c>
      <c r="K310" s="371">
        <f t="shared" si="20"/>
        <v>2101622.3510722783</v>
      </c>
      <c r="L310" s="365" t="s">
        <v>387</v>
      </c>
      <c r="M310" s="365" t="s">
        <v>109</v>
      </c>
    </row>
    <row r="311" spans="1:13" ht="15" customHeight="1" x14ac:dyDescent="0.25">
      <c r="A311" s="375"/>
      <c r="B311" s="365" t="s">
        <v>212</v>
      </c>
      <c r="C311" s="366">
        <v>44256</v>
      </c>
      <c r="D311" s="367"/>
      <c r="E311" s="375"/>
      <c r="F311" s="367" t="s">
        <v>722</v>
      </c>
      <c r="G311" s="380">
        <v>741.53088052760404</v>
      </c>
      <c r="H311" s="370">
        <f t="shared" si="21"/>
        <v>74.15308805276041</v>
      </c>
      <c r="I311" s="370">
        <f t="shared" si="22"/>
        <v>244.70519057410934</v>
      </c>
      <c r="J311" s="260">
        <f t="shared" si="23"/>
        <v>496.8256899534947</v>
      </c>
      <c r="K311" s="371">
        <f t="shared" si="20"/>
        <v>2101622.3510722783</v>
      </c>
      <c r="L311" s="365" t="s">
        <v>388</v>
      </c>
      <c r="M311" s="365" t="s">
        <v>109</v>
      </c>
    </row>
    <row r="312" spans="1:13" ht="27" customHeight="1" x14ac:dyDescent="0.25">
      <c r="A312" s="375"/>
      <c r="B312" s="365" t="s">
        <v>212</v>
      </c>
      <c r="C312" s="366">
        <v>44252</v>
      </c>
      <c r="D312" s="367"/>
      <c r="E312" s="375"/>
      <c r="F312" s="367" t="s">
        <v>723</v>
      </c>
      <c r="G312" s="380">
        <v>741.53088052760404</v>
      </c>
      <c r="H312" s="370">
        <f t="shared" si="21"/>
        <v>74.15308805276041</v>
      </c>
      <c r="I312" s="370">
        <f t="shared" si="22"/>
        <v>244.70519057410934</v>
      </c>
      <c r="J312" s="260">
        <f t="shared" si="23"/>
        <v>496.8256899534947</v>
      </c>
      <c r="K312" s="371">
        <f t="shared" si="20"/>
        <v>2101622.3510722783</v>
      </c>
      <c r="L312" s="365" t="s">
        <v>389</v>
      </c>
      <c r="M312" s="365" t="s">
        <v>109</v>
      </c>
    </row>
    <row r="313" spans="1:13" ht="29.25" customHeight="1" x14ac:dyDescent="0.25">
      <c r="A313" s="375"/>
      <c r="B313" s="365" t="s">
        <v>212</v>
      </c>
      <c r="C313" s="366">
        <v>44251</v>
      </c>
      <c r="D313" s="367"/>
      <c r="E313" s="375"/>
      <c r="F313" s="367" t="s">
        <v>724</v>
      </c>
      <c r="G313" s="380">
        <v>741.53088052760404</v>
      </c>
      <c r="H313" s="370">
        <f t="shared" si="21"/>
        <v>74.15308805276041</v>
      </c>
      <c r="I313" s="370">
        <f t="shared" si="22"/>
        <v>244.70519057410934</v>
      </c>
      <c r="J313" s="260">
        <f t="shared" si="23"/>
        <v>496.8256899534947</v>
      </c>
      <c r="K313" s="371">
        <f t="shared" si="20"/>
        <v>2101622.3510722783</v>
      </c>
      <c r="L313" s="365" t="s">
        <v>390</v>
      </c>
      <c r="M313" s="365" t="s">
        <v>109</v>
      </c>
    </row>
    <row r="314" spans="1:13" ht="15" customHeight="1" x14ac:dyDescent="0.25">
      <c r="A314" s="375"/>
      <c r="B314" s="365" t="s">
        <v>212</v>
      </c>
      <c r="C314" s="366">
        <v>44251</v>
      </c>
      <c r="D314" s="367"/>
      <c r="E314" s="375"/>
      <c r="F314" s="367" t="s">
        <v>596</v>
      </c>
      <c r="G314" s="380">
        <v>112.5</v>
      </c>
      <c r="H314" s="370">
        <f t="shared" si="21"/>
        <v>11.25</v>
      </c>
      <c r="I314" s="370">
        <f t="shared" si="22"/>
        <v>37.125</v>
      </c>
      <c r="J314" s="260">
        <f t="shared" si="23"/>
        <v>75.375</v>
      </c>
      <c r="K314" s="371">
        <f t="shared" si="20"/>
        <v>318843.78750000003</v>
      </c>
      <c r="L314" s="365" t="s">
        <v>825</v>
      </c>
      <c r="M314" s="365" t="s">
        <v>109</v>
      </c>
    </row>
    <row r="315" spans="1:13" ht="15" customHeight="1" x14ac:dyDescent="0.25">
      <c r="A315" s="375"/>
      <c r="B315" s="365" t="s">
        <v>212</v>
      </c>
      <c r="C315" s="366">
        <v>44229</v>
      </c>
      <c r="D315" s="367"/>
      <c r="E315" s="375"/>
      <c r="F315" s="367" t="s">
        <v>563</v>
      </c>
      <c r="G315" s="380">
        <v>112.5</v>
      </c>
      <c r="H315" s="370">
        <f t="shared" si="21"/>
        <v>11.25</v>
      </c>
      <c r="I315" s="370">
        <f t="shared" si="22"/>
        <v>37.125</v>
      </c>
      <c r="J315" s="260">
        <f t="shared" si="23"/>
        <v>75.375</v>
      </c>
      <c r="K315" s="371">
        <f t="shared" si="20"/>
        <v>318843.78750000003</v>
      </c>
      <c r="L315" s="365" t="s">
        <v>826</v>
      </c>
      <c r="M315" s="365" t="s">
        <v>109</v>
      </c>
    </row>
    <row r="316" spans="1:13" ht="15" customHeight="1" x14ac:dyDescent="0.25">
      <c r="A316" s="375"/>
      <c r="B316" s="365" t="s">
        <v>212</v>
      </c>
      <c r="C316" s="366">
        <v>44229</v>
      </c>
      <c r="D316" s="367"/>
      <c r="E316" s="375"/>
      <c r="F316" s="367" t="s">
        <v>725</v>
      </c>
      <c r="G316" s="380">
        <v>112.5</v>
      </c>
      <c r="H316" s="370">
        <f t="shared" si="21"/>
        <v>11.25</v>
      </c>
      <c r="I316" s="370">
        <f t="shared" si="22"/>
        <v>37.125</v>
      </c>
      <c r="J316" s="260">
        <f t="shared" si="23"/>
        <v>75.375</v>
      </c>
      <c r="K316" s="371">
        <f t="shared" si="20"/>
        <v>318843.78750000003</v>
      </c>
      <c r="L316" s="365" t="s">
        <v>827</v>
      </c>
      <c r="M316" s="365" t="s">
        <v>109</v>
      </c>
    </row>
    <row r="317" spans="1:13" ht="15" customHeight="1" x14ac:dyDescent="0.25">
      <c r="A317" s="375"/>
      <c r="B317" s="365" t="s">
        <v>212</v>
      </c>
      <c r="C317" s="366">
        <v>44319</v>
      </c>
      <c r="D317" s="367"/>
      <c r="E317" s="375"/>
      <c r="F317" s="367" t="s">
        <v>726</v>
      </c>
      <c r="G317" s="380">
        <v>112.5</v>
      </c>
      <c r="H317" s="370">
        <f t="shared" si="21"/>
        <v>11.25</v>
      </c>
      <c r="I317" s="370">
        <f t="shared" si="22"/>
        <v>37.125</v>
      </c>
      <c r="J317" s="260">
        <f t="shared" si="23"/>
        <v>75.375</v>
      </c>
      <c r="K317" s="371">
        <f t="shared" si="20"/>
        <v>318843.78750000003</v>
      </c>
      <c r="L317" s="365" t="s">
        <v>828</v>
      </c>
      <c r="M317" s="365" t="s">
        <v>109</v>
      </c>
    </row>
    <row r="318" spans="1:13" ht="15" customHeight="1" x14ac:dyDescent="0.25">
      <c r="A318" s="2"/>
      <c r="B318" s="154"/>
      <c r="C318" s="155"/>
      <c r="D318" s="156"/>
      <c r="E318" s="2"/>
      <c r="F318" s="176"/>
      <c r="G318" s="190"/>
      <c r="H318" s="95"/>
      <c r="I318" s="95"/>
      <c r="J318" s="95"/>
      <c r="K318" s="95"/>
      <c r="L318" s="176"/>
      <c r="M318" s="154"/>
    </row>
    <row r="319" spans="1:13" ht="15" customHeight="1" x14ac:dyDescent="0.25">
      <c r="A319" s="2"/>
      <c r="B319" s="154"/>
      <c r="C319" s="155"/>
      <c r="D319" s="156"/>
      <c r="E319" s="2"/>
      <c r="F319" s="176"/>
      <c r="G319" s="190"/>
      <c r="H319" s="95"/>
      <c r="I319" s="95"/>
      <c r="J319" s="95"/>
      <c r="K319" s="95"/>
      <c r="L319" s="176"/>
      <c r="M319" s="154"/>
    </row>
    <row r="320" spans="1:13" ht="15" customHeight="1" x14ac:dyDescent="0.25">
      <c r="A320" s="2"/>
      <c r="B320" s="154"/>
      <c r="C320" s="155"/>
      <c r="D320" s="156"/>
      <c r="E320" s="2"/>
      <c r="F320" s="176"/>
      <c r="G320" s="190"/>
      <c r="H320" s="95"/>
      <c r="I320" s="95"/>
      <c r="J320" s="95"/>
      <c r="K320" s="191">
        <f>SUM(K10:K317)</f>
        <v>514271555.94124156</v>
      </c>
      <c r="L320" s="2"/>
      <c r="M320" s="2"/>
    </row>
    <row r="321" spans="1:13" ht="15" customHeight="1" x14ac:dyDescent="0.25">
      <c r="A321" s="2"/>
      <c r="B321" s="154"/>
      <c r="C321" s="155"/>
      <c r="D321" s="156"/>
      <c r="E321" s="2"/>
      <c r="F321" s="176"/>
      <c r="G321" s="190"/>
      <c r="H321" s="95"/>
      <c r="I321" s="95"/>
      <c r="J321" s="95"/>
      <c r="K321" s="95"/>
      <c r="L321" s="2"/>
      <c r="M321" s="2"/>
    </row>
    <row r="322" spans="1:13" ht="15" customHeight="1" x14ac:dyDescent="0.25">
      <c r="A322" s="2"/>
      <c r="B322" s="154"/>
      <c r="C322" s="155"/>
      <c r="D322" s="156"/>
      <c r="E322" s="2"/>
      <c r="F322" s="176"/>
      <c r="G322" s="190"/>
      <c r="H322" s="95"/>
      <c r="I322" s="95"/>
      <c r="J322" s="95"/>
      <c r="K322" s="95"/>
      <c r="L322" s="2"/>
      <c r="M322" s="2"/>
    </row>
    <row r="323" spans="1:13" ht="15" customHeight="1" x14ac:dyDescent="0.25">
      <c r="A323" s="2"/>
      <c r="B323" s="154"/>
      <c r="C323" s="155"/>
      <c r="D323" s="156"/>
      <c r="E323" s="2"/>
      <c r="F323" s="176"/>
      <c r="G323" s="190"/>
      <c r="H323" s="95"/>
      <c r="I323" s="95"/>
      <c r="J323" s="95"/>
      <c r="K323" s="95"/>
      <c r="L323" s="2"/>
      <c r="M323" s="2"/>
    </row>
    <row r="324" spans="1:13" ht="15" customHeight="1" x14ac:dyDescent="0.25">
      <c r="A324" s="2"/>
      <c r="B324" s="154"/>
      <c r="C324" s="155"/>
      <c r="D324" s="156"/>
      <c r="E324" s="2"/>
      <c r="F324" s="176"/>
      <c r="G324" s="190"/>
      <c r="H324" s="95"/>
      <c r="I324" s="95"/>
      <c r="J324" s="95"/>
      <c r="K324" s="95"/>
      <c r="L324" s="2"/>
      <c r="M324" s="2"/>
    </row>
    <row r="325" spans="1:13" ht="15" customHeight="1" x14ac:dyDescent="0.25">
      <c r="A325" s="2"/>
      <c r="B325" s="154"/>
      <c r="C325" s="155"/>
      <c r="D325" s="156"/>
      <c r="E325" s="2"/>
      <c r="F325" s="176"/>
      <c r="G325" s="190"/>
      <c r="H325" s="95"/>
      <c r="I325" s="95"/>
      <c r="J325" s="95"/>
      <c r="K325" s="95"/>
      <c r="L325" s="2"/>
      <c r="M325" s="2"/>
    </row>
    <row r="326" spans="1:13" ht="15" customHeight="1" x14ac:dyDescent="0.25">
      <c r="A326" s="2"/>
      <c r="B326" s="154"/>
      <c r="C326" s="155"/>
      <c r="D326" s="156"/>
      <c r="E326" s="2"/>
      <c r="F326" s="176"/>
      <c r="G326" s="190"/>
      <c r="H326" s="95"/>
      <c r="I326" s="95"/>
      <c r="J326" s="95"/>
      <c r="K326" s="95"/>
      <c r="L326" s="2"/>
      <c r="M326" s="2"/>
    </row>
    <row r="327" spans="1:13" ht="15" customHeight="1" x14ac:dyDescent="0.25">
      <c r="A327" s="2"/>
      <c r="B327" s="154"/>
      <c r="C327" s="155"/>
      <c r="D327" s="156"/>
      <c r="E327" s="2"/>
      <c r="F327" s="176"/>
      <c r="G327" s="190"/>
      <c r="H327" s="95"/>
      <c r="I327" s="95"/>
      <c r="J327" s="95"/>
      <c r="K327" s="95"/>
      <c r="L327" s="2"/>
      <c r="M327" s="2"/>
    </row>
    <row r="328" spans="1:13" ht="15" customHeight="1" x14ac:dyDescent="0.25">
      <c r="A328" s="2"/>
      <c r="B328" s="154"/>
      <c r="C328" s="155"/>
      <c r="D328" s="156"/>
      <c r="E328" s="2"/>
      <c r="F328" s="176"/>
      <c r="G328" s="190"/>
      <c r="H328" s="95"/>
      <c r="I328" s="95"/>
      <c r="J328" s="95"/>
      <c r="K328" s="95"/>
      <c r="L328" s="2"/>
      <c r="M328" s="2"/>
    </row>
    <row r="329" spans="1:13" ht="15" customHeight="1" x14ac:dyDescent="0.25">
      <c r="A329" s="2"/>
      <c r="B329" s="154"/>
      <c r="C329" s="155"/>
      <c r="D329" s="156"/>
      <c r="E329" s="2"/>
      <c r="F329" s="176"/>
      <c r="G329" s="190"/>
      <c r="H329" s="95"/>
      <c r="I329" s="95"/>
      <c r="J329" s="95"/>
      <c r="K329" s="95"/>
      <c r="L329" s="2"/>
      <c r="M329" s="2"/>
    </row>
    <row r="330" spans="1:13" ht="15" customHeight="1" x14ac:dyDescent="0.25">
      <c r="A330" s="2"/>
      <c r="B330" s="154"/>
      <c r="C330" s="155"/>
      <c r="D330" s="156"/>
      <c r="E330" s="2"/>
      <c r="F330" s="176"/>
      <c r="G330" s="190"/>
      <c r="H330" s="95"/>
      <c r="I330" s="95"/>
      <c r="J330" s="95"/>
      <c r="K330" s="95"/>
      <c r="L330" s="2"/>
      <c r="M330" s="177"/>
    </row>
    <row r="331" spans="1:13" ht="15" customHeight="1" x14ac:dyDescent="0.25">
      <c r="A331" s="2"/>
      <c r="B331" s="154"/>
      <c r="C331" s="155"/>
      <c r="D331" s="156"/>
      <c r="E331" s="2"/>
      <c r="F331" s="176"/>
      <c r="G331" s="190"/>
      <c r="H331" s="95"/>
      <c r="I331" s="95"/>
      <c r="J331" s="95"/>
      <c r="K331" s="95"/>
      <c r="L331" s="2"/>
      <c r="M331" s="177"/>
    </row>
    <row r="332" spans="1:13" ht="15" customHeight="1" x14ac:dyDescent="0.25">
      <c r="A332" s="2"/>
      <c r="B332" s="154"/>
      <c r="C332" s="155"/>
      <c r="D332" s="156"/>
      <c r="E332" s="2"/>
      <c r="F332" s="176"/>
      <c r="G332" s="190"/>
      <c r="H332" s="95"/>
      <c r="I332" s="95"/>
      <c r="J332" s="95"/>
      <c r="K332" s="95"/>
      <c r="L332" s="2"/>
      <c r="M332" s="177"/>
    </row>
    <row r="333" spans="1:13" ht="15" customHeight="1" x14ac:dyDescent="0.25">
      <c r="A333" s="2"/>
      <c r="B333" s="154"/>
      <c r="C333" s="155"/>
      <c r="D333" s="156"/>
      <c r="E333" s="2"/>
      <c r="F333" s="176"/>
      <c r="G333" s="190"/>
      <c r="H333" s="95"/>
      <c r="I333" s="95"/>
      <c r="J333" s="95"/>
      <c r="K333" s="95"/>
      <c r="L333" s="2"/>
      <c r="M333" s="177"/>
    </row>
    <row r="334" spans="1:13" ht="15" customHeight="1" x14ac:dyDescent="0.25">
      <c r="A334" s="2"/>
      <c r="B334" s="154"/>
      <c r="C334" s="155"/>
      <c r="D334" s="156"/>
      <c r="E334" s="2"/>
      <c r="F334" s="176"/>
      <c r="G334" s="190"/>
      <c r="H334" s="95"/>
      <c r="I334" s="95"/>
      <c r="J334" s="95"/>
      <c r="K334" s="95"/>
      <c r="L334" s="2"/>
      <c r="M334" s="177"/>
    </row>
    <row r="335" spans="1:13" ht="15" customHeight="1" x14ac:dyDescent="0.25">
      <c r="A335" s="2"/>
      <c r="B335" s="154"/>
      <c r="C335" s="155"/>
      <c r="D335" s="156"/>
      <c r="E335" s="2"/>
      <c r="F335" s="176"/>
      <c r="G335" s="190"/>
      <c r="H335" s="95"/>
      <c r="I335" s="95"/>
      <c r="J335" s="95"/>
      <c r="K335" s="95"/>
      <c r="L335" s="2"/>
      <c r="M335" s="177"/>
    </row>
    <row r="336" spans="1:13" ht="15" customHeight="1" x14ac:dyDescent="0.25">
      <c r="A336" s="2"/>
      <c r="B336" s="154"/>
      <c r="C336" s="155"/>
      <c r="D336" s="156"/>
      <c r="E336" s="2"/>
      <c r="F336" s="176"/>
      <c r="G336" s="190"/>
      <c r="H336" s="95"/>
      <c r="I336" s="95"/>
      <c r="J336" s="95"/>
      <c r="K336" s="95"/>
      <c r="L336" s="2"/>
      <c r="M336" s="177"/>
    </row>
    <row r="337" spans="1:13" ht="15" customHeight="1" x14ac:dyDescent="0.25">
      <c r="A337" s="2"/>
      <c r="B337" s="154"/>
      <c r="C337" s="155"/>
      <c r="D337" s="156"/>
      <c r="E337" s="2"/>
      <c r="F337" s="176"/>
      <c r="G337" s="190"/>
      <c r="H337" s="95"/>
      <c r="I337" s="95"/>
      <c r="J337" s="95"/>
      <c r="K337" s="95"/>
      <c r="L337" s="2"/>
      <c r="M337" s="177"/>
    </row>
    <row r="338" spans="1:13" ht="15" customHeight="1" x14ac:dyDescent="0.25">
      <c r="A338" s="2"/>
      <c r="B338" s="154"/>
      <c r="C338" s="155"/>
      <c r="D338" s="156"/>
      <c r="E338" s="2"/>
      <c r="F338" s="176"/>
      <c r="G338" s="190"/>
      <c r="H338" s="95"/>
      <c r="I338" s="95"/>
      <c r="J338" s="95"/>
      <c r="K338" s="95"/>
      <c r="L338" s="2"/>
      <c r="M338" s="177"/>
    </row>
    <row r="339" spans="1:13" ht="15" customHeight="1" x14ac:dyDescent="0.25">
      <c r="A339" s="2"/>
      <c r="B339" s="154"/>
      <c r="C339" s="155"/>
      <c r="D339" s="156"/>
      <c r="E339" s="2"/>
      <c r="F339" s="176"/>
      <c r="G339" s="190"/>
      <c r="H339" s="95"/>
      <c r="I339" s="95"/>
      <c r="J339" s="95"/>
      <c r="K339" s="95"/>
      <c r="L339" s="2"/>
      <c r="M339" s="177"/>
    </row>
    <row r="340" spans="1:13" ht="15" customHeight="1" x14ac:dyDescent="0.25">
      <c r="A340" s="2"/>
      <c r="B340" s="154"/>
      <c r="C340" s="155"/>
      <c r="D340" s="156"/>
      <c r="E340" s="2"/>
      <c r="F340" s="176"/>
      <c r="G340" s="190"/>
      <c r="H340" s="95"/>
      <c r="I340" s="95"/>
      <c r="J340" s="95"/>
      <c r="K340" s="95"/>
      <c r="L340" s="2"/>
      <c r="M340" s="177"/>
    </row>
    <row r="341" spans="1:13" ht="15" customHeight="1" x14ac:dyDescent="0.25">
      <c r="A341" s="2"/>
      <c r="B341" s="154"/>
      <c r="C341" s="155"/>
      <c r="D341" s="156"/>
      <c r="E341" s="2"/>
      <c r="F341" s="176"/>
      <c r="G341" s="190"/>
      <c r="H341" s="95"/>
      <c r="I341" s="95"/>
      <c r="J341" s="95"/>
      <c r="K341" s="95"/>
      <c r="L341" s="2"/>
      <c r="M341" s="177"/>
    </row>
    <row r="342" spans="1:13" ht="15" customHeight="1" x14ac:dyDescent="0.25">
      <c r="A342" s="2"/>
      <c r="B342" s="154"/>
      <c r="C342" s="155"/>
      <c r="D342" s="156"/>
      <c r="E342" s="2"/>
      <c r="F342" s="176"/>
      <c r="G342" s="190"/>
      <c r="H342" s="95"/>
      <c r="I342" s="95"/>
      <c r="J342" s="95"/>
      <c r="K342" s="95"/>
      <c r="L342" s="2"/>
      <c r="M342" s="177"/>
    </row>
    <row r="343" spans="1:13" ht="15" customHeight="1" x14ac:dyDescent="0.25">
      <c r="A343" s="2"/>
      <c r="B343" s="154"/>
      <c r="C343" s="155"/>
      <c r="D343" s="156"/>
      <c r="E343" s="2"/>
      <c r="F343" s="176"/>
      <c r="G343" s="190"/>
      <c r="H343" s="95"/>
      <c r="I343" s="95"/>
      <c r="J343" s="95"/>
      <c r="K343" s="95"/>
      <c r="L343" s="2"/>
      <c r="M343" s="177"/>
    </row>
    <row r="344" spans="1:13" ht="15" customHeight="1" x14ac:dyDescent="0.25">
      <c r="A344" s="2"/>
      <c r="B344" s="154"/>
      <c r="C344" s="155"/>
      <c r="D344" s="156"/>
      <c r="E344" s="2"/>
      <c r="F344" s="176"/>
      <c r="G344" s="190"/>
      <c r="H344" s="95"/>
      <c r="I344" s="95"/>
      <c r="J344" s="95"/>
      <c r="K344" s="95"/>
      <c r="L344" s="2"/>
      <c r="M344" s="177"/>
    </row>
    <row r="345" spans="1:13" ht="15" customHeight="1" x14ac:dyDescent="0.25">
      <c r="A345" s="2"/>
      <c r="B345" s="154"/>
      <c r="C345" s="155"/>
      <c r="D345" s="156"/>
      <c r="E345" s="2"/>
      <c r="F345" s="176"/>
      <c r="G345" s="190"/>
      <c r="H345" s="95"/>
      <c r="I345" s="95"/>
      <c r="J345" s="95"/>
      <c r="K345" s="95"/>
      <c r="L345" s="2"/>
      <c r="M345" s="177"/>
    </row>
    <row r="346" spans="1:13" ht="15" customHeight="1" x14ac:dyDescent="0.25">
      <c r="A346" s="2"/>
      <c r="B346" s="154"/>
      <c r="C346" s="155"/>
      <c r="D346" s="156"/>
      <c r="E346" s="2"/>
      <c r="F346" s="176"/>
      <c r="G346" s="190"/>
      <c r="H346" s="95"/>
      <c r="I346" s="95"/>
      <c r="J346" s="95"/>
      <c r="K346" s="95"/>
      <c r="L346" s="2"/>
      <c r="M346" s="177"/>
    </row>
    <row r="347" spans="1:13" ht="15" customHeight="1" x14ac:dyDescent="0.25">
      <c r="A347" s="2"/>
      <c r="B347" s="154"/>
      <c r="C347" s="155"/>
      <c r="D347" s="156"/>
      <c r="E347" s="2"/>
      <c r="F347" s="176"/>
      <c r="G347" s="190"/>
      <c r="H347" s="95"/>
      <c r="I347" s="95"/>
      <c r="J347" s="95"/>
      <c r="K347" s="95"/>
      <c r="L347" s="2"/>
      <c r="M347" s="177"/>
    </row>
    <row r="348" spans="1:13" ht="15" customHeight="1" x14ac:dyDescent="0.25">
      <c r="A348" s="2"/>
      <c r="B348" s="154"/>
      <c r="C348" s="155"/>
      <c r="D348" s="156"/>
      <c r="E348" s="2"/>
      <c r="F348" s="176"/>
      <c r="G348" s="190"/>
      <c r="H348" s="95"/>
      <c r="I348" s="95"/>
      <c r="J348" s="95"/>
      <c r="K348" s="95"/>
      <c r="L348" s="2"/>
      <c r="M348" s="177"/>
    </row>
    <row r="349" spans="1:13" ht="15" customHeight="1" x14ac:dyDescent="0.25">
      <c r="A349" s="2"/>
      <c r="B349" s="154"/>
      <c r="C349" s="155"/>
      <c r="D349" s="156"/>
      <c r="E349" s="2"/>
      <c r="F349" s="176"/>
      <c r="G349" s="190"/>
      <c r="H349" s="95"/>
      <c r="I349" s="95"/>
      <c r="J349" s="95"/>
      <c r="K349" s="95"/>
      <c r="L349" s="2"/>
      <c r="M349" s="177"/>
    </row>
    <row r="350" spans="1:13" ht="15" customHeight="1" x14ac:dyDescent="0.25">
      <c r="A350" s="2"/>
      <c r="B350" s="154"/>
      <c r="C350" s="155"/>
      <c r="D350" s="156"/>
      <c r="E350" s="2"/>
      <c r="F350" s="176"/>
      <c r="G350" s="190"/>
      <c r="H350" s="95"/>
      <c r="I350" s="95"/>
      <c r="J350" s="95"/>
      <c r="K350" s="95"/>
      <c r="L350" s="2"/>
      <c r="M350" s="177"/>
    </row>
    <row r="351" spans="1:13" ht="15" customHeight="1" x14ac:dyDescent="0.25">
      <c r="A351" s="2"/>
      <c r="B351" s="154"/>
      <c r="C351" s="155"/>
      <c r="D351" s="156"/>
      <c r="E351" s="2"/>
      <c r="F351" s="176"/>
      <c r="G351" s="190"/>
      <c r="H351" s="95"/>
      <c r="I351" s="95"/>
      <c r="J351" s="95"/>
      <c r="K351" s="95"/>
      <c r="L351" s="2"/>
      <c r="M351" s="177"/>
    </row>
    <row r="352" spans="1:13" ht="15" customHeight="1" x14ac:dyDescent="0.25">
      <c r="A352" s="2"/>
      <c r="B352" s="154"/>
      <c r="C352" s="155"/>
      <c r="D352" s="156"/>
      <c r="E352" s="2"/>
      <c r="F352" s="176"/>
      <c r="G352" s="190"/>
      <c r="H352" s="95"/>
      <c r="I352" s="95"/>
      <c r="J352" s="95"/>
      <c r="K352" s="95"/>
      <c r="L352" s="2"/>
      <c r="M352" s="177"/>
    </row>
    <row r="353" spans="1:13" ht="15" customHeight="1" x14ac:dyDescent="0.25">
      <c r="A353" s="2"/>
      <c r="B353" s="154"/>
      <c r="C353" s="155"/>
      <c r="D353" s="156"/>
      <c r="E353" s="2"/>
      <c r="F353" s="176"/>
      <c r="G353" s="190"/>
      <c r="H353" s="95"/>
      <c r="I353" s="95"/>
      <c r="J353" s="95"/>
      <c r="K353" s="95"/>
      <c r="L353" s="2"/>
      <c r="M353" s="177"/>
    </row>
    <row r="354" spans="1:13" ht="15" customHeight="1" x14ac:dyDescent="0.25">
      <c r="A354" s="2"/>
      <c r="B354" s="154"/>
      <c r="C354" s="155"/>
      <c r="D354" s="156"/>
      <c r="E354" s="2"/>
      <c r="F354" s="176"/>
      <c r="G354" s="190"/>
      <c r="H354" s="95"/>
      <c r="I354" s="95"/>
      <c r="J354" s="95"/>
      <c r="K354" s="95"/>
      <c r="L354" s="2"/>
      <c r="M354" s="177"/>
    </row>
    <row r="355" spans="1:13" ht="15" customHeight="1" x14ac:dyDescent="0.25">
      <c r="B355" s="157"/>
      <c r="C355" s="158"/>
      <c r="D355" s="159"/>
      <c r="F355" s="60"/>
    </row>
    <row r="356" spans="1:13" ht="15" customHeight="1" x14ac:dyDescent="0.25">
      <c r="B356" s="152"/>
      <c r="C356" s="153"/>
      <c r="D356" s="150"/>
      <c r="F356" s="60"/>
    </row>
    <row r="357" spans="1:13" ht="15" customHeight="1" x14ac:dyDescent="0.25">
      <c r="B357" s="152"/>
      <c r="C357" s="153"/>
      <c r="D357" s="150"/>
    </row>
    <row r="358" spans="1:13" ht="15" customHeight="1" x14ac:dyDescent="0.25">
      <c r="B358" s="152"/>
      <c r="C358" s="153"/>
      <c r="D358" s="150"/>
    </row>
    <row r="359" spans="1:13" ht="15" customHeight="1" x14ac:dyDescent="0.25">
      <c r="B359" s="152"/>
      <c r="C359" s="153"/>
      <c r="D359" s="150"/>
    </row>
    <row r="360" spans="1:13" ht="15" customHeight="1" x14ac:dyDescent="0.25">
      <c r="B360" s="152"/>
      <c r="C360" s="153"/>
      <c r="D360" s="150"/>
    </row>
    <row r="361" spans="1:13" ht="15" customHeight="1" x14ac:dyDescent="0.25">
      <c r="B361" s="152"/>
      <c r="C361" s="153"/>
      <c r="D361" s="150"/>
    </row>
    <row r="362" spans="1:13" ht="15" customHeight="1" x14ac:dyDescent="0.25">
      <c r="B362" s="152"/>
      <c r="C362" s="153"/>
      <c r="D362" s="150"/>
    </row>
    <row r="363" spans="1:13" ht="15" customHeight="1" x14ac:dyDescent="0.25">
      <c r="B363" s="152"/>
      <c r="C363" s="153"/>
      <c r="D363" s="150"/>
    </row>
    <row r="364" spans="1:13" ht="15" customHeight="1" x14ac:dyDescent="0.25">
      <c r="B364" s="152"/>
      <c r="C364" s="153"/>
      <c r="D364" s="150"/>
    </row>
    <row r="365" spans="1:13" ht="15" customHeight="1" x14ac:dyDescent="0.25">
      <c r="B365" s="152"/>
      <c r="C365" s="153"/>
      <c r="D365" s="150"/>
    </row>
    <row r="366" spans="1:13" ht="15" customHeight="1" x14ac:dyDescent="0.25">
      <c r="B366" s="152"/>
      <c r="C366" s="153"/>
      <c r="D366" s="150"/>
    </row>
    <row r="367" spans="1:13" ht="15" customHeight="1" x14ac:dyDescent="0.25">
      <c r="B367" s="152"/>
      <c r="C367" s="153"/>
      <c r="D367" s="150"/>
    </row>
    <row r="368" spans="1:13" ht="15" customHeight="1" x14ac:dyDescent="0.25">
      <c r="B368" s="152"/>
      <c r="C368" s="153"/>
      <c r="D368" s="150"/>
    </row>
    <row r="369" spans="2:4" ht="15" customHeight="1" x14ac:dyDescent="0.25">
      <c r="B369" s="152"/>
      <c r="C369" s="153"/>
      <c r="D369" s="150"/>
    </row>
    <row r="370" spans="2:4" ht="15" customHeight="1" x14ac:dyDescent="0.25">
      <c r="B370" s="152"/>
      <c r="C370" s="153"/>
      <c r="D370" s="150"/>
    </row>
    <row r="371" spans="2:4" ht="15" customHeight="1" x14ac:dyDescent="0.25">
      <c r="B371" s="152"/>
      <c r="C371" s="153"/>
      <c r="D371" s="150"/>
    </row>
    <row r="372" spans="2:4" ht="15" customHeight="1" x14ac:dyDescent="0.25">
      <c r="B372" s="152"/>
      <c r="C372" s="153"/>
      <c r="D372" s="150"/>
    </row>
    <row r="373" spans="2:4" ht="15" customHeight="1" x14ac:dyDescent="0.25">
      <c r="B373" s="152"/>
      <c r="C373" s="153"/>
      <c r="D373" s="150"/>
    </row>
    <row r="374" spans="2:4" ht="15" customHeight="1" x14ac:dyDescent="0.25">
      <c r="B374" s="152"/>
      <c r="C374" s="153"/>
      <c r="D374" s="150"/>
    </row>
    <row r="375" spans="2:4" ht="15" customHeight="1" x14ac:dyDescent="0.25">
      <c r="B375" s="152"/>
      <c r="C375" s="153"/>
      <c r="D375" s="150"/>
    </row>
    <row r="376" spans="2:4" ht="15" customHeight="1" x14ac:dyDescent="0.25">
      <c r="B376" s="152"/>
      <c r="C376" s="153"/>
      <c r="D376" s="150"/>
    </row>
    <row r="377" spans="2:4" ht="15" customHeight="1" x14ac:dyDescent="0.25">
      <c r="B377" s="152"/>
      <c r="C377" s="153"/>
      <c r="D377" s="150"/>
    </row>
    <row r="378" spans="2:4" ht="15" customHeight="1" x14ac:dyDescent="0.25">
      <c r="B378" s="152"/>
      <c r="C378" s="153"/>
      <c r="D378" s="150"/>
    </row>
    <row r="379" spans="2:4" ht="15" customHeight="1" x14ac:dyDescent="0.25">
      <c r="B379" s="152"/>
      <c r="C379" s="153"/>
      <c r="D379" s="150"/>
    </row>
    <row r="380" spans="2:4" ht="15" customHeight="1" x14ac:dyDescent="0.25">
      <c r="B380" s="152"/>
      <c r="C380" s="153"/>
      <c r="D380" s="150"/>
    </row>
    <row r="381" spans="2:4" ht="15" customHeight="1" x14ac:dyDescent="0.25">
      <c r="B381" s="152"/>
      <c r="C381" s="153"/>
      <c r="D381" s="150"/>
    </row>
    <row r="382" spans="2:4" ht="15" customHeight="1" x14ac:dyDescent="0.25">
      <c r="B382" s="152"/>
      <c r="C382" s="153"/>
      <c r="D382" s="150"/>
    </row>
    <row r="383" spans="2:4" ht="15" customHeight="1" x14ac:dyDescent="0.25">
      <c r="B383" s="152"/>
      <c r="C383" s="153"/>
      <c r="D383" s="150"/>
    </row>
    <row r="384" spans="2:4" ht="15" customHeight="1" x14ac:dyDescent="0.25">
      <c r="B384" s="152"/>
      <c r="C384" s="153"/>
      <c r="D384" s="150"/>
    </row>
    <row r="385" spans="2:4" ht="15" customHeight="1" x14ac:dyDescent="0.25">
      <c r="B385" s="152"/>
      <c r="C385" s="153"/>
      <c r="D385" s="150"/>
    </row>
    <row r="386" spans="2:4" ht="15" customHeight="1" x14ac:dyDescent="0.25">
      <c r="B386" s="152"/>
      <c r="C386" s="153"/>
      <c r="D386" s="150"/>
    </row>
    <row r="387" spans="2:4" ht="15" customHeight="1" x14ac:dyDescent="0.25">
      <c r="B387" s="152"/>
      <c r="C387" s="153"/>
      <c r="D387" s="150"/>
    </row>
    <row r="388" spans="2:4" ht="15" customHeight="1" x14ac:dyDescent="0.25">
      <c r="B388" s="152"/>
      <c r="C388" s="153"/>
      <c r="D388" s="150"/>
    </row>
    <row r="389" spans="2:4" ht="15" customHeight="1" x14ac:dyDescent="0.25">
      <c r="B389" s="152"/>
      <c r="C389" s="153"/>
      <c r="D389" s="150"/>
    </row>
    <row r="390" spans="2:4" ht="15" customHeight="1" x14ac:dyDescent="0.25">
      <c r="B390" s="152"/>
      <c r="C390" s="153"/>
      <c r="D390" s="150"/>
    </row>
    <row r="391" spans="2:4" ht="15" customHeight="1" x14ac:dyDescent="0.25">
      <c r="B391" s="152"/>
      <c r="C391" s="153"/>
      <c r="D391" s="150"/>
    </row>
    <row r="392" spans="2:4" ht="15" customHeight="1" x14ac:dyDescent="0.25">
      <c r="B392" s="152"/>
      <c r="C392" s="153"/>
      <c r="D392" s="150"/>
    </row>
    <row r="393" spans="2:4" ht="15" customHeight="1" x14ac:dyDescent="0.25">
      <c r="B393" s="152"/>
      <c r="C393" s="153"/>
      <c r="D393" s="150"/>
    </row>
    <row r="394" spans="2:4" ht="15" customHeight="1" x14ac:dyDescent="0.25">
      <c r="B394" s="152"/>
      <c r="C394" s="153"/>
      <c r="D394" s="150"/>
    </row>
    <row r="395" spans="2:4" ht="15" customHeight="1" x14ac:dyDescent="0.25">
      <c r="B395" s="152"/>
      <c r="C395" s="153"/>
      <c r="D395" s="150"/>
    </row>
    <row r="396" spans="2:4" ht="15" customHeight="1" x14ac:dyDescent="0.25">
      <c r="B396" s="152"/>
      <c r="C396" s="153"/>
      <c r="D396" s="150"/>
    </row>
    <row r="397" spans="2:4" ht="15" customHeight="1" x14ac:dyDescent="0.25">
      <c r="B397" s="152"/>
      <c r="C397" s="153"/>
      <c r="D397" s="150"/>
    </row>
    <row r="398" spans="2:4" ht="15" customHeight="1" x14ac:dyDescent="0.25">
      <c r="B398" s="152"/>
      <c r="C398" s="153"/>
      <c r="D398" s="150"/>
    </row>
    <row r="399" spans="2:4" ht="15" customHeight="1" x14ac:dyDescent="0.25">
      <c r="B399" s="152"/>
      <c r="C399" s="153"/>
      <c r="D399" s="150"/>
    </row>
    <row r="400" spans="2:4" ht="15" customHeight="1" x14ac:dyDescent="0.25">
      <c r="B400" s="152"/>
      <c r="C400" s="153"/>
      <c r="D400" s="150"/>
    </row>
    <row r="401" spans="2:4" ht="15" customHeight="1" x14ac:dyDescent="0.25">
      <c r="B401" s="152"/>
      <c r="C401" s="153"/>
      <c r="D401" s="150"/>
    </row>
    <row r="402" spans="2:4" ht="15" customHeight="1" x14ac:dyDescent="0.25">
      <c r="B402" s="152"/>
      <c r="C402" s="153"/>
      <c r="D402" s="150"/>
    </row>
    <row r="403" spans="2:4" ht="15" customHeight="1" x14ac:dyDescent="0.25">
      <c r="B403" s="152"/>
      <c r="C403" s="153"/>
      <c r="D403" s="150"/>
    </row>
    <row r="404" spans="2:4" ht="15" customHeight="1" x14ac:dyDescent="0.25">
      <c r="B404" s="152"/>
      <c r="C404" s="153"/>
      <c r="D404" s="150"/>
    </row>
    <row r="405" spans="2:4" ht="15" customHeight="1" x14ac:dyDescent="0.25">
      <c r="B405" s="152"/>
      <c r="C405" s="153"/>
      <c r="D405" s="150"/>
    </row>
    <row r="406" spans="2:4" ht="15" customHeight="1" x14ac:dyDescent="0.25">
      <c r="B406" s="152"/>
      <c r="C406" s="153"/>
      <c r="D406" s="150"/>
    </row>
    <row r="407" spans="2:4" ht="15" customHeight="1" x14ac:dyDescent="0.25">
      <c r="B407" s="152"/>
      <c r="C407" s="153"/>
      <c r="D407" s="150"/>
    </row>
    <row r="408" spans="2:4" ht="15" customHeight="1" x14ac:dyDescent="0.25">
      <c r="B408" s="152"/>
      <c r="C408" s="153"/>
      <c r="D408" s="150"/>
    </row>
    <row r="409" spans="2:4" ht="15" customHeight="1" x14ac:dyDescent="0.25">
      <c r="B409" s="152"/>
      <c r="C409" s="153"/>
      <c r="D409" s="150"/>
    </row>
    <row r="410" spans="2:4" ht="15" customHeight="1" x14ac:dyDescent="0.25">
      <c r="B410" s="152"/>
      <c r="C410" s="153"/>
      <c r="D410" s="150"/>
    </row>
    <row r="411" spans="2:4" ht="15" customHeight="1" x14ac:dyDescent="0.25">
      <c r="B411" s="152"/>
      <c r="C411" s="153"/>
      <c r="D411" s="150"/>
    </row>
    <row r="412" spans="2:4" ht="15" customHeight="1" x14ac:dyDescent="0.25">
      <c r="B412" s="152"/>
      <c r="C412" s="153"/>
      <c r="D412" s="150"/>
    </row>
    <row r="413" spans="2:4" ht="15" customHeight="1" x14ac:dyDescent="0.25">
      <c r="B413" s="152"/>
      <c r="C413" s="153"/>
      <c r="D413" s="150"/>
    </row>
    <row r="414" spans="2:4" ht="15" customHeight="1" x14ac:dyDescent="0.25">
      <c r="B414" s="152"/>
      <c r="C414" s="153"/>
      <c r="D414" s="150"/>
    </row>
    <row r="415" spans="2:4" ht="15" customHeight="1" x14ac:dyDescent="0.25">
      <c r="B415" s="152"/>
      <c r="C415" s="153"/>
      <c r="D415" s="150"/>
    </row>
    <row r="416" spans="2:4" ht="15" customHeight="1" x14ac:dyDescent="0.25">
      <c r="B416" s="152"/>
      <c r="C416" s="153"/>
      <c r="D416" s="150"/>
    </row>
    <row r="417" spans="2:4" ht="15" customHeight="1" x14ac:dyDescent="0.25">
      <c r="B417" s="152"/>
      <c r="C417" s="153"/>
      <c r="D417" s="150"/>
    </row>
    <row r="418" spans="2:4" ht="15" customHeight="1" x14ac:dyDescent="0.25">
      <c r="B418" s="152"/>
      <c r="C418" s="153"/>
      <c r="D418" s="150"/>
    </row>
    <row r="419" spans="2:4" ht="15" customHeight="1" x14ac:dyDescent="0.25">
      <c r="B419" s="152"/>
      <c r="C419" s="153"/>
      <c r="D419" s="150"/>
    </row>
    <row r="420" spans="2:4" ht="15" customHeight="1" x14ac:dyDescent="0.25">
      <c r="B420" s="152"/>
      <c r="C420" s="153"/>
      <c r="D420" s="150"/>
    </row>
    <row r="421" spans="2:4" ht="15" customHeight="1" x14ac:dyDescent="0.25">
      <c r="B421" s="152"/>
      <c r="C421" s="153"/>
      <c r="D421" s="150"/>
    </row>
    <row r="422" spans="2:4" ht="15" customHeight="1" x14ac:dyDescent="0.25">
      <c r="B422" s="152"/>
      <c r="C422" s="153"/>
      <c r="D422" s="150"/>
    </row>
    <row r="423" spans="2:4" ht="15" customHeight="1" x14ac:dyDescent="0.25">
      <c r="B423" s="152"/>
      <c r="C423" s="153"/>
      <c r="D423" s="150"/>
    </row>
    <row r="424" spans="2:4" ht="15" customHeight="1" x14ac:dyDescent="0.25">
      <c r="B424" s="152"/>
      <c r="C424" s="153"/>
      <c r="D424" s="150"/>
    </row>
    <row r="425" spans="2:4" ht="15" customHeight="1" x14ac:dyDescent="0.25">
      <c r="B425" s="152"/>
      <c r="C425" s="153"/>
      <c r="D425" s="150"/>
    </row>
    <row r="426" spans="2:4" ht="15" customHeight="1" x14ac:dyDescent="0.25">
      <c r="B426" s="152"/>
      <c r="C426" s="153"/>
      <c r="D426" s="150"/>
    </row>
    <row r="427" spans="2:4" ht="15" customHeight="1" x14ac:dyDescent="0.25">
      <c r="B427" s="152"/>
      <c r="C427" s="153"/>
      <c r="D427" s="150"/>
    </row>
    <row r="428" spans="2:4" ht="15" customHeight="1" x14ac:dyDescent="0.25">
      <c r="B428" s="152"/>
      <c r="C428" s="153"/>
      <c r="D428" s="150"/>
    </row>
    <row r="429" spans="2:4" ht="15" customHeight="1" x14ac:dyDescent="0.25">
      <c r="B429" s="152"/>
      <c r="C429" s="153"/>
      <c r="D429" s="150"/>
    </row>
    <row r="430" spans="2:4" ht="15" customHeight="1" x14ac:dyDescent="0.25">
      <c r="B430" s="152"/>
      <c r="C430" s="153"/>
      <c r="D430" s="150"/>
    </row>
    <row r="431" spans="2:4" ht="15" customHeight="1" x14ac:dyDescent="0.25">
      <c r="B431" s="152"/>
      <c r="C431" s="153"/>
      <c r="D431" s="150"/>
    </row>
    <row r="432" spans="2:4" ht="15" customHeight="1" x14ac:dyDescent="0.25">
      <c r="B432" s="152"/>
      <c r="C432" s="153"/>
      <c r="D432" s="150"/>
    </row>
    <row r="433" spans="2:4" ht="15" customHeight="1" x14ac:dyDescent="0.25">
      <c r="B433" s="152"/>
      <c r="C433" s="153"/>
      <c r="D433" s="150"/>
    </row>
    <row r="434" spans="2:4" ht="15" customHeight="1" x14ac:dyDescent="0.25">
      <c r="B434" s="152"/>
      <c r="C434" s="153"/>
      <c r="D434" s="150"/>
    </row>
    <row r="435" spans="2:4" ht="15" customHeight="1" x14ac:dyDescent="0.25">
      <c r="B435" s="152"/>
      <c r="C435" s="153"/>
      <c r="D435" s="150"/>
    </row>
    <row r="436" spans="2:4" ht="15" customHeight="1" x14ac:dyDescent="0.25">
      <c r="B436" s="152"/>
      <c r="C436" s="153"/>
      <c r="D436" s="150"/>
    </row>
    <row r="437" spans="2:4" ht="15" customHeight="1" x14ac:dyDescent="0.25">
      <c r="B437" s="152"/>
      <c r="C437" s="153"/>
      <c r="D437" s="150"/>
    </row>
    <row r="438" spans="2:4" ht="15" customHeight="1" x14ac:dyDescent="0.25">
      <c r="B438" s="152"/>
      <c r="C438" s="153"/>
      <c r="D438" s="150"/>
    </row>
    <row r="439" spans="2:4" ht="15" customHeight="1" x14ac:dyDescent="0.25">
      <c r="B439" s="152"/>
      <c r="C439" s="153"/>
      <c r="D439" s="150"/>
    </row>
    <row r="440" spans="2:4" ht="15" customHeight="1" x14ac:dyDescent="0.25">
      <c r="B440" s="152"/>
      <c r="C440" s="153"/>
      <c r="D440" s="150"/>
    </row>
    <row r="441" spans="2:4" ht="15" customHeight="1" x14ac:dyDescent="0.25">
      <c r="B441" s="152"/>
      <c r="C441" s="153"/>
      <c r="D441" s="150"/>
    </row>
    <row r="442" spans="2:4" ht="15" customHeight="1" x14ac:dyDescent="0.25">
      <c r="B442" s="152"/>
      <c r="C442" s="153"/>
      <c r="D442" s="150"/>
    </row>
    <row r="443" spans="2:4" ht="15" customHeight="1" x14ac:dyDescent="0.25">
      <c r="B443" s="152"/>
      <c r="C443" s="153"/>
      <c r="D443" s="150"/>
    </row>
    <row r="444" spans="2:4" ht="15" customHeight="1" x14ac:dyDescent="0.25">
      <c r="B444" s="152"/>
      <c r="C444" s="153"/>
      <c r="D444" s="150"/>
    </row>
    <row r="445" spans="2:4" ht="15" customHeight="1" x14ac:dyDescent="0.25">
      <c r="B445" s="152"/>
      <c r="C445" s="153"/>
      <c r="D445" s="150"/>
    </row>
    <row r="446" spans="2:4" ht="15" customHeight="1" x14ac:dyDescent="0.25">
      <c r="B446" s="152"/>
      <c r="C446" s="153"/>
      <c r="D446" s="150"/>
    </row>
    <row r="447" spans="2:4" ht="15" customHeight="1" x14ac:dyDescent="0.25">
      <c r="B447" s="152"/>
      <c r="C447" s="153"/>
      <c r="D447" s="150"/>
    </row>
    <row r="448" spans="2:4" ht="15" customHeight="1" x14ac:dyDescent="0.25">
      <c r="B448" s="152"/>
      <c r="C448" s="153"/>
      <c r="D448" s="150"/>
    </row>
    <row r="449" spans="2:4" ht="15" customHeight="1" x14ac:dyDescent="0.25">
      <c r="B449" s="152"/>
      <c r="C449" s="153"/>
      <c r="D449" s="150"/>
    </row>
    <row r="450" spans="2:4" ht="15" customHeight="1" x14ac:dyDescent="0.25">
      <c r="B450" s="152"/>
      <c r="C450" s="153"/>
      <c r="D450" s="150"/>
    </row>
    <row r="451" spans="2:4" ht="15" customHeight="1" x14ac:dyDescent="0.25">
      <c r="B451" s="152"/>
      <c r="C451" s="153"/>
      <c r="D451" s="150"/>
    </row>
    <row r="452" spans="2:4" ht="15" customHeight="1" x14ac:dyDescent="0.25">
      <c r="B452" s="152"/>
      <c r="C452" s="153"/>
      <c r="D452" s="150"/>
    </row>
    <row r="453" spans="2:4" ht="15" customHeight="1" x14ac:dyDescent="0.25">
      <c r="B453" s="152"/>
      <c r="C453" s="153"/>
      <c r="D453" s="150"/>
    </row>
    <row r="454" spans="2:4" ht="15" customHeight="1" x14ac:dyDescent="0.25">
      <c r="B454" s="152"/>
      <c r="C454" s="153"/>
      <c r="D454" s="150"/>
    </row>
    <row r="455" spans="2:4" ht="15" customHeight="1" x14ac:dyDescent="0.25">
      <c r="B455" s="152"/>
      <c r="C455" s="153"/>
      <c r="D455" s="150"/>
    </row>
    <row r="456" spans="2:4" ht="15" customHeight="1" x14ac:dyDescent="0.25">
      <c r="B456" s="152"/>
      <c r="C456" s="153"/>
      <c r="D456" s="150"/>
    </row>
    <row r="457" spans="2:4" ht="15" customHeight="1" x14ac:dyDescent="0.25">
      <c r="B457" s="60"/>
      <c r="C457" s="60"/>
      <c r="D457" s="60"/>
    </row>
    <row r="458" spans="2:4" ht="15" customHeight="1" x14ac:dyDescent="0.25">
      <c r="B458" s="60"/>
      <c r="C458" s="60"/>
      <c r="D458" s="60"/>
    </row>
    <row r="459" spans="2:4" ht="15" customHeight="1" x14ac:dyDescent="0.25">
      <c r="B459" s="60"/>
      <c r="C459" s="60"/>
      <c r="D459" s="60"/>
    </row>
    <row r="460" spans="2:4" ht="15" customHeight="1" x14ac:dyDescent="0.25">
      <c r="B460" s="60"/>
      <c r="C460" s="60"/>
      <c r="D460" s="60"/>
    </row>
    <row r="461" spans="2:4" ht="15" customHeight="1" x14ac:dyDescent="0.25">
      <c r="B461" s="60"/>
      <c r="C461" s="60"/>
      <c r="D461" s="60"/>
    </row>
    <row r="462" spans="2:4" ht="15" customHeight="1" x14ac:dyDescent="0.25">
      <c r="B462" s="60"/>
      <c r="C462" s="60"/>
      <c r="D462" s="60"/>
    </row>
    <row r="463" spans="2:4" ht="15" customHeight="1" x14ac:dyDescent="0.25">
      <c r="B463" s="60"/>
      <c r="C463" s="60"/>
      <c r="D463" s="60"/>
    </row>
    <row r="464" spans="2:4" ht="15" customHeight="1" x14ac:dyDescent="0.25">
      <c r="B464" s="60"/>
      <c r="C464" s="60"/>
      <c r="D464" s="60"/>
    </row>
    <row r="465" spans="2:4" ht="15" customHeight="1" x14ac:dyDescent="0.25">
      <c r="B465" s="60"/>
      <c r="C465" s="60"/>
      <c r="D465" s="60"/>
    </row>
    <row r="466" spans="2:4" ht="15" customHeight="1" x14ac:dyDescent="0.25">
      <c r="B466" s="60"/>
      <c r="C466" s="60"/>
      <c r="D466" s="60"/>
    </row>
    <row r="467" spans="2:4" ht="15" customHeight="1" x14ac:dyDescent="0.25">
      <c r="B467" s="60"/>
      <c r="C467" s="60"/>
      <c r="D467" s="60"/>
    </row>
    <row r="468" spans="2:4" ht="15" customHeight="1" x14ac:dyDescent="0.25">
      <c r="B468" s="60"/>
      <c r="C468" s="60"/>
      <c r="D468" s="60"/>
    </row>
    <row r="469" spans="2:4" ht="15" customHeight="1" x14ac:dyDescent="0.25">
      <c r="B469" s="60"/>
      <c r="C469" s="60"/>
      <c r="D469" s="60"/>
    </row>
    <row r="470" spans="2:4" ht="15" customHeight="1" x14ac:dyDescent="0.25">
      <c r="B470" s="60"/>
      <c r="C470" s="60"/>
      <c r="D470" s="60"/>
    </row>
    <row r="471" spans="2:4" ht="15" customHeight="1" x14ac:dyDescent="0.25">
      <c r="B471" s="60"/>
      <c r="C471" s="60"/>
      <c r="D471" s="60"/>
    </row>
    <row r="472" spans="2:4" ht="15" customHeight="1" x14ac:dyDescent="0.25">
      <c r="B472" s="60"/>
      <c r="C472" s="60"/>
      <c r="D472" s="60"/>
    </row>
    <row r="473" spans="2:4" ht="15" customHeight="1" x14ac:dyDescent="0.25">
      <c r="B473" s="60"/>
      <c r="C473" s="60"/>
      <c r="D473" s="60"/>
    </row>
    <row r="474" spans="2:4" ht="15" customHeight="1" x14ac:dyDescent="0.25">
      <c r="B474" s="60"/>
      <c r="C474" s="60"/>
      <c r="D474" s="60"/>
    </row>
    <row r="475" spans="2:4" ht="15" customHeight="1" x14ac:dyDescent="0.25">
      <c r="B475" s="60"/>
      <c r="C475" s="60"/>
      <c r="D475" s="60"/>
    </row>
    <row r="476" spans="2:4" ht="15" customHeight="1" x14ac:dyDescent="0.25">
      <c r="B476" s="60"/>
      <c r="C476" s="60"/>
      <c r="D476" s="60"/>
    </row>
    <row r="477" spans="2:4" ht="15" customHeight="1" x14ac:dyDescent="0.25">
      <c r="B477" s="60"/>
      <c r="C477" s="60"/>
      <c r="D477" s="60"/>
    </row>
    <row r="478" spans="2:4" ht="15" customHeight="1" x14ac:dyDescent="0.25">
      <c r="B478" s="60"/>
      <c r="C478" s="60"/>
      <c r="D478" s="60"/>
    </row>
    <row r="479" spans="2:4" ht="15" customHeight="1" x14ac:dyDescent="0.25">
      <c r="B479" s="60"/>
      <c r="C479" s="60"/>
      <c r="D479" s="60"/>
    </row>
    <row r="480" spans="2:4" ht="15" customHeight="1" x14ac:dyDescent="0.25">
      <c r="B480" s="60"/>
      <c r="C480" s="60"/>
      <c r="D480" s="60"/>
    </row>
    <row r="481" spans="2:4" ht="15" customHeight="1" x14ac:dyDescent="0.25">
      <c r="B481" s="60"/>
      <c r="C481" s="60"/>
      <c r="D481" s="60"/>
    </row>
    <row r="482" spans="2:4" ht="15" customHeight="1" x14ac:dyDescent="0.25">
      <c r="B482" s="60"/>
      <c r="C482" s="60"/>
      <c r="D482" s="60"/>
    </row>
  </sheetData>
  <autoFilter ref="M1:M482" xr:uid="{00000000-0001-0000-0100-000000000000}"/>
  <mergeCells count="1">
    <mergeCell ref="C9:M9"/>
  </mergeCells>
  <pageMargins left="0.7" right="0.7" top="0.75" bottom="0.75" header="0.3" footer="0.3"/>
  <pageSetup scale="1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CF670-0C78-4E03-A28B-D065F323DFE2}">
  <sheetPr>
    <tabColor rgb="FF92D050"/>
  </sheetPr>
  <dimension ref="A1:IH93"/>
  <sheetViews>
    <sheetView topLeftCell="F75" workbookViewId="0">
      <selection activeCell="M93" sqref="M93"/>
    </sheetView>
  </sheetViews>
  <sheetFormatPr defaultColWidth="9.140625" defaultRowHeight="12.75" x14ac:dyDescent="0.2"/>
  <cols>
    <col min="1" max="1" width="5.7109375" style="510" customWidth="1"/>
    <col min="2" max="2" width="11.85546875" style="398" customWidth="1"/>
    <col min="3" max="3" width="16.28515625" style="402" customWidth="1"/>
    <col min="4" max="4" width="41.140625" style="398" bestFit="1" customWidth="1"/>
    <col min="5" max="5" width="10.28515625" style="398" customWidth="1"/>
    <col min="6" max="6" width="13" style="398" customWidth="1"/>
    <col min="7" max="7" width="31.85546875" style="520" customWidth="1"/>
    <col min="8" max="8" width="8.5703125" style="398" customWidth="1"/>
    <col min="9" max="9" width="10.7109375" style="398" customWidth="1"/>
    <col min="10" max="10" width="13.28515625" style="398" customWidth="1"/>
    <col min="11" max="11" width="0.140625" style="398" customWidth="1"/>
    <col min="12" max="12" width="12.140625" style="398" customWidth="1"/>
    <col min="13" max="13" width="13.28515625" style="398" customWidth="1"/>
    <col min="14" max="14" width="16.5703125" style="522" hidden="1" customWidth="1"/>
    <col min="15" max="15" width="24.28515625" style="398" customWidth="1"/>
    <col min="16" max="16" width="11.7109375" style="398" customWidth="1"/>
    <col min="17" max="17" width="23.140625" style="398" customWidth="1"/>
    <col min="18" max="19" width="9.140625" style="523"/>
    <col min="20" max="20" width="33.5703125" style="523" bestFit="1" customWidth="1"/>
    <col min="21" max="53" width="9.140625" style="523"/>
    <col min="54" max="16384" width="9.140625" style="398"/>
  </cols>
  <sheetData>
    <row r="1" spans="1:242" ht="13.5" thickBot="1" x14ac:dyDescent="0.25">
      <c r="A1" s="529" t="s">
        <v>927</v>
      </c>
      <c r="B1" s="530"/>
      <c r="C1" s="530"/>
      <c r="D1" s="531"/>
      <c r="E1" s="391"/>
      <c r="F1" s="391"/>
      <c r="G1" s="392"/>
      <c r="H1" s="391"/>
      <c r="I1" s="391"/>
      <c r="J1" s="393"/>
      <c r="K1" s="394"/>
      <c r="L1" s="394"/>
      <c r="M1" s="395"/>
      <c r="N1" s="396"/>
      <c r="O1" s="397">
        <v>4301.76</v>
      </c>
      <c r="R1" s="399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0"/>
      <c r="AT1" s="400"/>
      <c r="AU1" s="400"/>
      <c r="AV1" s="400"/>
      <c r="AW1" s="400"/>
      <c r="AX1" s="400"/>
      <c r="AY1" s="400"/>
      <c r="AZ1" s="400"/>
      <c r="BA1" s="400"/>
      <c r="BB1" s="391"/>
      <c r="BC1" s="391"/>
      <c r="BD1" s="391"/>
      <c r="BE1" s="391"/>
      <c r="BF1" s="391"/>
      <c r="BG1" s="391"/>
      <c r="BH1" s="391"/>
      <c r="BI1" s="391"/>
      <c r="BJ1" s="391"/>
      <c r="BK1" s="391"/>
      <c r="BL1" s="391"/>
      <c r="BM1" s="391"/>
      <c r="BN1" s="391"/>
      <c r="BO1" s="391"/>
      <c r="BP1" s="391"/>
      <c r="BQ1" s="391"/>
      <c r="BR1" s="391"/>
      <c r="BS1" s="391"/>
      <c r="BT1" s="391"/>
      <c r="BU1" s="391"/>
      <c r="BV1" s="391"/>
      <c r="BW1" s="391"/>
      <c r="BX1" s="391"/>
      <c r="BY1" s="391"/>
      <c r="BZ1" s="391"/>
      <c r="CA1" s="391"/>
      <c r="CB1" s="391"/>
      <c r="CC1" s="391"/>
      <c r="CD1" s="391"/>
      <c r="CE1" s="391"/>
      <c r="CF1" s="391"/>
      <c r="CG1" s="391"/>
      <c r="CH1" s="391"/>
      <c r="CI1" s="391"/>
      <c r="CJ1" s="391"/>
      <c r="CK1" s="391"/>
      <c r="CL1" s="391"/>
      <c r="CM1" s="391"/>
      <c r="CN1" s="391"/>
      <c r="CO1" s="391"/>
      <c r="CP1" s="391"/>
      <c r="CQ1" s="391"/>
      <c r="CR1" s="391"/>
      <c r="CS1" s="391"/>
      <c r="CT1" s="391"/>
      <c r="CU1" s="391"/>
      <c r="CV1" s="391"/>
      <c r="CW1" s="391"/>
      <c r="CX1" s="391"/>
      <c r="CY1" s="391"/>
      <c r="CZ1" s="391"/>
      <c r="DA1" s="391"/>
      <c r="DB1" s="391"/>
      <c r="DC1" s="391"/>
      <c r="DD1" s="391"/>
      <c r="DE1" s="391"/>
      <c r="DF1" s="391"/>
      <c r="DG1" s="391"/>
      <c r="DH1" s="391"/>
      <c r="DI1" s="391"/>
      <c r="DJ1" s="391"/>
      <c r="DK1" s="391"/>
      <c r="DL1" s="391"/>
      <c r="DM1" s="391"/>
      <c r="DN1" s="391"/>
      <c r="DO1" s="391"/>
      <c r="DP1" s="391"/>
      <c r="DQ1" s="391"/>
      <c r="DR1" s="391"/>
      <c r="DS1" s="391"/>
      <c r="DT1" s="391"/>
      <c r="DU1" s="391"/>
      <c r="DV1" s="391"/>
      <c r="DW1" s="391"/>
      <c r="DX1" s="391"/>
      <c r="DY1" s="391"/>
      <c r="DZ1" s="391"/>
      <c r="EA1" s="391"/>
      <c r="EB1" s="391"/>
      <c r="EC1" s="391"/>
      <c r="ED1" s="391"/>
      <c r="EE1" s="391"/>
      <c r="EF1" s="391"/>
      <c r="EG1" s="391"/>
      <c r="EH1" s="391"/>
      <c r="EI1" s="391"/>
      <c r="EJ1" s="391"/>
      <c r="EK1" s="391"/>
      <c r="EL1" s="391"/>
      <c r="EM1" s="391"/>
      <c r="EN1" s="391"/>
      <c r="EO1" s="391"/>
      <c r="EP1" s="391"/>
      <c r="EQ1" s="391"/>
      <c r="ER1" s="391"/>
      <c r="ES1" s="391"/>
      <c r="ET1" s="391"/>
      <c r="EU1" s="391"/>
      <c r="EV1" s="391"/>
      <c r="EW1" s="391"/>
      <c r="EX1" s="391"/>
      <c r="EY1" s="391"/>
      <c r="EZ1" s="391"/>
      <c r="FA1" s="391"/>
      <c r="FB1" s="391"/>
      <c r="FC1" s="391"/>
      <c r="FD1" s="391"/>
      <c r="FE1" s="391"/>
      <c r="FF1" s="391"/>
      <c r="FG1" s="391"/>
      <c r="FH1" s="391"/>
      <c r="FI1" s="391"/>
      <c r="FJ1" s="391"/>
      <c r="FK1" s="391"/>
      <c r="FL1" s="391"/>
      <c r="FM1" s="391"/>
      <c r="FN1" s="391"/>
      <c r="FO1" s="391"/>
      <c r="FP1" s="391"/>
      <c r="FQ1" s="391"/>
      <c r="FR1" s="391"/>
      <c r="FS1" s="391"/>
      <c r="FT1" s="391"/>
      <c r="FU1" s="391"/>
      <c r="FV1" s="391"/>
      <c r="FW1" s="391"/>
      <c r="FX1" s="391"/>
      <c r="FY1" s="391"/>
      <c r="FZ1" s="391"/>
      <c r="GA1" s="391"/>
      <c r="GB1" s="391"/>
      <c r="GC1" s="391"/>
      <c r="GD1" s="391"/>
      <c r="GE1" s="391"/>
      <c r="GF1" s="391"/>
      <c r="GG1" s="391"/>
      <c r="GH1" s="391"/>
      <c r="GI1" s="391"/>
      <c r="GJ1" s="391"/>
      <c r="GK1" s="391"/>
      <c r="GL1" s="391"/>
      <c r="GM1" s="391"/>
      <c r="GN1" s="391"/>
      <c r="GO1" s="391"/>
      <c r="GP1" s="391"/>
      <c r="GQ1" s="391"/>
      <c r="GR1" s="391"/>
      <c r="GS1" s="391"/>
      <c r="GT1" s="391"/>
      <c r="GU1" s="391"/>
      <c r="GV1" s="391"/>
      <c r="GW1" s="391"/>
      <c r="GX1" s="391"/>
      <c r="GY1" s="391"/>
      <c r="GZ1" s="391"/>
      <c r="HA1" s="391"/>
      <c r="HB1" s="391"/>
      <c r="HC1" s="391"/>
      <c r="HD1" s="391"/>
      <c r="HE1" s="391"/>
      <c r="HF1" s="391"/>
      <c r="HG1" s="391"/>
      <c r="HH1" s="391"/>
      <c r="HI1" s="391"/>
      <c r="HJ1" s="391"/>
      <c r="HK1" s="391"/>
      <c r="HL1" s="391"/>
      <c r="HM1" s="391"/>
      <c r="HN1" s="391"/>
      <c r="HO1" s="391"/>
      <c r="HP1" s="391"/>
      <c r="HQ1" s="391"/>
      <c r="HR1" s="391"/>
      <c r="HS1" s="391"/>
      <c r="HT1" s="391"/>
      <c r="HU1" s="391"/>
      <c r="HV1" s="391"/>
      <c r="HW1" s="391"/>
      <c r="HX1" s="391"/>
      <c r="HY1" s="391"/>
      <c r="HZ1" s="391"/>
      <c r="IA1" s="391"/>
      <c r="IB1" s="391"/>
      <c r="IC1" s="391"/>
      <c r="ID1" s="391"/>
      <c r="IE1" s="391"/>
      <c r="IF1" s="391"/>
      <c r="IG1" s="391"/>
      <c r="IH1" s="391"/>
    </row>
    <row r="2" spans="1:242" x14ac:dyDescent="0.2">
      <c r="A2" s="401"/>
      <c r="B2" s="391"/>
      <c r="D2" s="391"/>
      <c r="E2" s="391"/>
      <c r="F2" s="391"/>
      <c r="G2" s="392"/>
      <c r="H2" s="403"/>
      <c r="I2" s="391"/>
      <c r="J2" s="391"/>
      <c r="K2" s="391"/>
      <c r="L2" s="391"/>
      <c r="M2" s="391"/>
      <c r="N2" s="404"/>
      <c r="O2" s="391"/>
      <c r="P2" s="391"/>
      <c r="Q2" s="391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  <c r="AP2" s="400"/>
      <c r="AQ2" s="400"/>
      <c r="AR2" s="400"/>
      <c r="AS2" s="400"/>
      <c r="AT2" s="400"/>
      <c r="AU2" s="400"/>
      <c r="AV2" s="400"/>
      <c r="AW2" s="400"/>
      <c r="AX2" s="400"/>
      <c r="AY2" s="400"/>
      <c r="AZ2" s="400"/>
      <c r="BA2" s="400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1"/>
      <c r="BP2" s="391"/>
      <c r="BQ2" s="391"/>
      <c r="BR2" s="391"/>
      <c r="BS2" s="391"/>
      <c r="BT2" s="391"/>
      <c r="BU2" s="391"/>
      <c r="BV2" s="391"/>
      <c r="BW2" s="391"/>
      <c r="BX2" s="391"/>
      <c r="BY2" s="391"/>
      <c r="BZ2" s="391"/>
      <c r="CA2" s="391"/>
      <c r="CB2" s="391"/>
      <c r="CC2" s="391"/>
      <c r="CD2" s="391"/>
      <c r="CE2" s="391"/>
      <c r="CF2" s="391"/>
      <c r="CG2" s="391"/>
      <c r="CH2" s="391"/>
      <c r="CI2" s="391"/>
      <c r="CJ2" s="391"/>
      <c r="CK2" s="391"/>
      <c r="CL2" s="391"/>
      <c r="CM2" s="391"/>
      <c r="CN2" s="391"/>
      <c r="CO2" s="391"/>
      <c r="CP2" s="391"/>
      <c r="CQ2" s="391"/>
      <c r="CR2" s="391"/>
      <c r="CS2" s="391"/>
      <c r="CT2" s="391"/>
      <c r="CU2" s="391"/>
      <c r="CV2" s="391"/>
      <c r="CW2" s="391"/>
      <c r="CX2" s="391"/>
      <c r="CY2" s="391"/>
      <c r="CZ2" s="391"/>
      <c r="DA2" s="391"/>
      <c r="DB2" s="391"/>
      <c r="DC2" s="391"/>
      <c r="DD2" s="391"/>
      <c r="DE2" s="391"/>
      <c r="DF2" s="391"/>
      <c r="DG2" s="391"/>
      <c r="DH2" s="391"/>
      <c r="DI2" s="391"/>
      <c r="DJ2" s="391"/>
      <c r="DK2" s="391"/>
      <c r="DL2" s="391"/>
      <c r="DM2" s="391"/>
      <c r="DN2" s="391"/>
      <c r="DO2" s="391"/>
      <c r="DP2" s="391"/>
      <c r="DQ2" s="391"/>
      <c r="DR2" s="391"/>
      <c r="DS2" s="391"/>
      <c r="DT2" s="391"/>
      <c r="DU2" s="391"/>
      <c r="DV2" s="391"/>
      <c r="DW2" s="391"/>
      <c r="DX2" s="391"/>
      <c r="DY2" s="391"/>
      <c r="DZ2" s="391"/>
      <c r="EA2" s="391"/>
      <c r="EB2" s="391"/>
      <c r="EC2" s="391"/>
      <c r="ED2" s="391"/>
      <c r="EE2" s="391"/>
      <c r="EF2" s="391"/>
      <c r="EG2" s="391"/>
      <c r="EH2" s="391"/>
      <c r="EI2" s="391"/>
      <c r="EJ2" s="391"/>
      <c r="EK2" s="391"/>
      <c r="EL2" s="391"/>
      <c r="EM2" s="391"/>
      <c r="EN2" s="391"/>
      <c r="EO2" s="391"/>
      <c r="EP2" s="391"/>
      <c r="EQ2" s="391"/>
      <c r="ER2" s="391"/>
      <c r="ES2" s="391"/>
      <c r="ET2" s="391"/>
      <c r="EU2" s="391"/>
      <c r="EV2" s="391"/>
      <c r="EW2" s="391"/>
      <c r="EX2" s="391"/>
      <c r="EY2" s="391"/>
      <c r="EZ2" s="391"/>
      <c r="FA2" s="391"/>
      <c r="FB2" s="391"/>
      <c r="FC2" s="391"/>
      <c r="FD2" s="391"/>
      <c r="FE2" s="391"/>
      <c r="FF2" s="391"/>
      <c r="FG2" s="391"/>
      <c r="FH2" s="391"/>
      <c r="FI2" s="391"/>
      <c r="FJ2" s="391"/>
      <c r="FK2" s="391"/>
      <c r="FL2" s="391"/>
      <c r="FM2" s="391"/>
      <c r="FN2" s="391"/>
      <c r="FO2" s="391"/>
      <c r="FP2" s="391"/>
      <c r="FQ2" s="391"/>
      <c r="FR2" s="391"/>
      <c r="FS2" s="391"/>
      <c r="FT2" s="391"/>
      <c r="FU2" s="391"/>
      <c r="FV2" s="391"/>
      <c r="FW2" s="391"/>
      <c r="FX2" s="391"/>
      <c r="FY2" s="391"/>
      <c r="FZ2" s="391"/>
      <c r="GA2" s="391"/>
      <c r="GB2" s="391"/>
      <c r="GC2" s="391"/>
      <c r="GD2" s="391"/>
      <c r="GE2" s="391"/>
      <c r="GF2" s="391"/>
      <c r="GG2" s="391"/>
      <c r="GH2" s="391"/>
      <c r="GI2" s="391"/>
      <c r="GJ2" s="391"/>
      <c r="GK2" s="391"/>
      <c r="GL2" s="391"/>
      <c r="GM2" s="391"/>
      <c r="GN2" s="391"/>
      <c r="GO2" s="391"/>
      <c r="GP2" s="391"/>
      <c r="GQ2" s="391"/>
      <c r="GR2" s="391"/>
      <c r="GS2" s="391"/>
      <c r="GT2" s="391"/>
      <c r="GU2" s="391"/>
      <c r="GV2" s="391"/>
      <c r="GW2" s="391"/>
      <c r="GX2" s="391"/>
      <c r="GY2" s="391"/>
      <c r="GZ2" s="391"/>
      <c r="HA2" s="391"/>
      <c r="HB2" s="391"/>
      <c r="HC2" s="391"/>
      <c r="HD2" s="391"/>
      <c r="HE2" s="391"/>
      <c r="HF2" s="391"/>
      <c r="HG2" s="391"/>
      <c r="HH2" s="391"/>
      <c r="HI2" s="391"/>
      <c r="HJ2" s="391"/>
      <c r="HK2" s="391"/>
      <c r="HL2" s="391"/>
      <c r="HM2" s="391"/>
      <c r="HN2" s="391"/>
      <c r="HO2" s="391"/>
      <c r="HP2" s="391"/>
      <c r="HQ2" s="391"/>
      <c r="HR2" s="391"/>
      <c r="HS2" s="391"/>
      <c r="HT2" s="391"/>
      <c r="HU2" s="391"/>
      <c r="HV2" s="391"/>
      <c r="HW2" s="391"/>
      <c r="HX2" s="391"/>
      <c r="HY2" s="391"/>
      <c r="HZ2" s="391"/>
      <c r="IA2" s="391"/>
      <c r="IB2" s="391"/>
      <c r="IC2" s="391"/>
      <c r="ID2" s="391"/>
      <c r="IE2" s="391"/>
      <c r="IF2" s="391"/>
      <c r="IG2" s="391"/>
      <c r="IH2" s="391"/>
    </row>
    <row r="3" spans="1:242" ht="21" customHeight="1" x14ac:dyDescent="0.2">
      <c r="A3" s="405"/>
      <c r="B3" s="391"/>
      <c r="D3" s="406"/>
      <c r="E3" s="403"/>
      <c r="G3" s="407"/>
      <c r="H3" s="403"/>
      <c r="I3" s="403"/>
      <c r="J3" s="408"/>
      <c r="K3" s="391"/>
      <c r="L3" s="391"/>
      <c r="M3" s="391"/>
      <c r="N3" s="404"/>
      <c r="O3" s="391"/>
      <c r="P3" s="391"/>
      <c r="Q3" s="391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0"/>
      <c r="AR3" s="400"/>
      <c r="AS3" s="400"/>
      <c r="AT3" s="400"/>
      <c r="AU3" s="400"/>
      <c r="AV3" s="400"/>
      <c r="AW3" s="400"/>
      <c r="AX3" s="400"/>
      <c r="AY3" s="400"/>
      <c r="AZ3" s="400"/>
      <c r="BA3" s="400"/>
      <c r="BB3" s="391"/>
      <c r="BC3" s="391"/>
      <c r="BD3" s="391"/>
      <c r="BE3" s="391"/>
      <c r="BF3" s="391"/>
      <c r="BG3" s="391"/>
      <c r="BH3" s="391"/>
      <c r="BI3" s="391"/>
      <c r="BJ3" s="391"/>
      <c r="BK3" s="391"/>
      <c r="BL3" s="391"/>
      <c r="BM3" s="391"/>
      <c r="BN3" s="391"/>
      <c r="BO3" s="391"/>
      <c r="BP3" s="391"/>
      <c r="BQ3" s="391"/>
      <c r="BR3" s="391"/>
      <c r="BS3" s="391"/>
      <c r="BT3" s="391"/>
      <c r="BU3" s="391"/>
      <c r="BV3" s="391"/>
      <c r="BW3" s="391"/>
      <c r="BX3" s="391"/>
      <c r="BY3" s="391"/>
      <c r="BZ3" s="391"/>
      <c r="CA3" s="391"/>
      <c r="CB3" s="391"/>
      <c r="CC3" s="391"/>
      <c r="CD3" s="391"/>
      <c r="CE3" s="391"/>
      <c r="CF3" s="391"/>
      <c r="CG3" s="391"/>
      <c r="CH3" s="391"/>
      <c r="CI3" s="391"/>
      <c r="CJ3" s="391"/>
      <c r="CK3" s="391"/>
      <c r="CL3" s="391"/>
      <c r="CM3" s="391"/>
      <c r="CN3" s="391"/>
      <c r="CO3" s="391"/>
      <c r="CP3" s="391"/>
      <c r="CQ3" s="391"/>
      <c r="CR3" s="391"/>
      <c r="CS3" s="391"/>
      <c r="CT3" s="391"/>
      <c r="CU3" s="391"/>
      <c r="CV3" s="391"/>
      <c r="CW3" s="391"/>
      <c r="CX3" s="391"/>
      <c r="CY3" s="391"/>
      <c r="CZ3" s="391"/>
      <c r="DA3" s="391"/>
      <c r="DB3" s="391"/>
      <c r="DC3" s="391"/>
      <c r="DD3" s="391"/>
      <c r="DE3" s="391"/>
      <c r="DF3" s="391"/>
      <c r="DG3" s="391"/>
      <c r="DH3" s="391"/>
      <c r="DI3" s="391"/>
      <c r="DJ3" s="391"/>
      <c r="DK3" s="391"/>
      <c r="DL3" s="391"/>
      <c r="DM3" s="391"/>
      <c r="DN3" s="391"/>
      <c r="DO3" s="391"/>
      <c r="DP3" s="391"/>
      <c r="DQ3" s="391"/>
      <c r="DR3" s="391"/>
      <c r="DS3" s="391"/>
      <c r="DT3" s="391"/>
      <c r="DU3" s="391"/>
      <c r="DV3" s="391"/>
      <c r="DW3" s="391"/>
      <c r="DX3" s="391"/>
      <c r="DY3" s="391"/>
      <c r="DZ3" s="391"/>
      <c r="EA3" s="391"/>
      <c r="EB3" s="391"/>
      <c r="EC3" s="391"/>
      <c r="ED3" s="391"/>
      <c r="EE3" s="391"/>
      <c r="EF3" s="391"/>
      <c r="EG3" s="391"/>
      <c r="EH3" s="391"/>
      <c r="EI3" s="391"/>
      <c r="EJ3" s="391"/>
      <c r="EK3" s="391"/>
      <c r="EL3" s="391"/>
      <c r="EM3" s="391"/>
      <c r="EN3" s="391"/>
      <c r="EO3" s="391"/>
      <c r="EP3" s="391"/>
      <c r="EQ3" s="391"/>
      <c r="ER3" s="391"/>
      <c r="ES3" s="391"/>
      <c r="ET3" s="391"/>
      <c r="EU3" s="391"/>
      <c r="EV3" s="391"/>
      <c r="EW3" s="391"/>
      <c r="EX3" s="391"/>
      <c r="EY3" s="391"/>
      <c r="EZ3" s="391"/>
      <c r="FA3" s="391"/>
      <c r="FB3" s="391"/>
      <c r="FC3" s="391"/>
      <c r="FD3" s="391"/>
      <c r="FE3" s="391"/>
      <c r="FF3" s="391"/>
      <c r="FG3" s="391"/>
      <c r="FH3" s="391"/>
      <c r="FI3" s="391"/>
      <c r="FJ3" s="391"/>
      <c r="FK3" s="391"/>
      <c r="FL3" s="391"/>
      <c r="FM3" s="391"/>
      <c r="FN3" s="391"/>
      <c r="FO3" s="391"/>
      <c r="FP3" s="391"/>
      <c r="FQ3" s="391"/>
      <c r="FR3" s="391"/>
      <c r="FS3" s="391"/>
      <c r="FT3" s="391"/>
      <c r="FU3" s="391"/>
      <c r="FV3" s="391"/>
      <c r="FW3" s="391"/>
      <c r="FX3" s="391"/>
      <c r="FY3" s="391"/>
      <c r="FZ3" s="391"/>
      <c r="GA3" s="391"/>
      <c r="GB3" s="391"/>
      <c r="GC3" s="391"/>
      <c r="GD3" s="391"/>
      <c r="GE3" s="391"/>
      <c r="GF3" s="391"/>
      <c r="GG3" s="391"/>
      <c r="GH3" s="391"/>
      <c r="GI3" s="391"/>
      <c r="GJ3" s="391"/>
      <c r="GK3" s="391"/>
      <c r="GL3" s="391"/>
      <c r="GM3" s="391"/>
      <c r="GN3" s="391"/>
      <c r="GO3" s="391"/>
      <c r="GP3" s="391"/>
      <c r="GQ3" s="391"/>
      <c r="GR3" s="391"/>
      <c r="GS3" s="391"/>
      <c r="GT3" s="391"/>
      <c r="GU3" s="391"/>
      <c r="GV3" s="391"/>
      <c r="GW3" s="391"/>
      <c r="GX3" s="391"/>
      <c r="GY3" s="391"/>
      <c r="GZ3" s="391"/>
      <c r="HA3" s="391"/>
      <c r="HB3" s="391"/>
      <c r="HC3" s="391"/>
      <c r="HD3" s="391"/>
      <c r="HE3" s="391"/>
      <c r="HF3" s="391"/>
      <c r="HG3" s="391"/>
      <c r="HH3" s="391"/>
      <c r="HI3" s="391"/>
      <c r="HJ3" s="391"/>
      <c r="HK3" s="391"/>
      <c r="HL3" s="391"/>
      <c r="HM3" s="391"/>
      <c r="HN3" s="391"/>
      <c r="HO3" s="391"/>
      <c r="HP3" s="391"/>
      <c r="HQ3" s="391"/>
      <c r="HR3" s="391"/>
      <c r="HS3" s="391"/>
      <c r="HT3" s="391"/>
      <c r="HU3" s="391"/>
      <c r="HV3" s="391"/>
      <c r="HW3" s="391"/>
      <c r="HX3" s="391"/>
      <c r="HY3" s="391"/>
      <c r="HZ3" s="391"/>
      <c r="IA3" s="391"/>
      <c r="IB3" s="391"/>
      <c r="IC3" s="391"/>
      <c r="ID3" s="391"/>
      <c r="IE3" s="391"/>
      <c r="IF3" s="391"/>
      <c r="IG3" s="391"/>
      <c r="IH3" s="391"/>
    </row>
    <row r="4" spans="1:242" ht="30" customHeight="1" x14ac:dyDescent="0.2">
      <c r="A4" s="401"/>
      <c r="B4" s="391"/>
      <c r="D4" s="406"/>
      <c r="E4" s="403"/>
      <c r="G4" s="407"/>
      <c r="H4" s="403"/>
      <c r="I4" s="403"/>
      <c r="J4" s="408"/>
      <c r="K4" s="391"/>
      <c r="L4" s="391"/>
      <c r="M4" s="391"/>
      <c r="N4" s="404"/>
      <c r="O4" s="391"/>
      <c r="P4" s="391"/>
      <c r="Q4" s="391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0"/>
      <c r="AS4" s="400"/>
      <c r="AT4" s="400"/>
      <c r="AU4" s="400"/>
      <c r="AV4" s="400"/>
      <c r="AW4" s="400"/>
      <c r="AX4" s="400"/>
      <c r="AY4" s="400"/>
      <c r="AZ4" s="400"/>
      <c r="BA4" s="400"/>
      <c r="BB4" s="391"/>
      <c r="BC4" s="391"/>
      <c r="BD4" s="391"/>
      <c r="BE4" s="391"/>
      <c r="BF4" s="391"/>
      <c r="BG4" s="391"/>
      <c r="BH4" s="391"/>
      <c r="BI4" s="391"/>
      <c r="BJ4" s="391"/>
      <c r="BK4" s="391"/>
      <c r="BL4" s="391"/>
      <c r="BM4" s="391"/>
      <c r="BN4" s="391"/>
      <c r="BO4" s="391"/>
      <c r="BP4" s="391"/>
      <c r="BQ4" s="391"/>
      <c r="BR4" s="391"/>
      <c r="BS4" s="391"/>
      <c r="BT4" s="391"/>
      <c r="BU4" s="391"/>
      <c r="BV4" s="391"/>
      <c r="BW4" s="391"/>
      <c r="BX4" s="391"/>
      <c r="BY4" s="391"/>
      <c r="BZ4" s="391"/>
      <c r="CA4" s="391"/>
      <c r="CB4" s="391"/>
      <c r="CC4" s="391"/>
      <c r="CD4" s="391"/>
      <c r="CE4" s="391"/>
      <c r="CF4" s="391"/>
      <c r="CG4" s="391"/>
      <c r="CH4" s="391"/>
      <c r="CI4" s="391"/>
      <c r="CJ4" s="391"/>
      <c r="CK4" s="391"/>
      <c r="CL4" s="391"/>
      <c r="CM4" s="391"/>
      <c r="CN4" s="391"/>
      <c r="CO4" s="391"/>
      <c r="CP4" s="391"/>
      <c r="CQ4" s="391"/>
      <c r="CR4" s="391"/>
      <c r="CS4" s="391"/>
      <c r="CT4" s="391"/>
      <c r="CU4" s="391"/>
      <c r="CV4" s="391"/>
      <c r="CW4" s="391"/>
      <c r="CX4" s="391"/>
      <c r="CY4" s="391"/>
      <c r="CZ4" s="391"/>
      <c r="DA4" s="391"/>
      <c r="DB4" s="391"/>
      <c r="DC4" s="391"/>
      <c r="DD4" s="391"/>
      <c r="DE4" s="391"/>
      <c r="DF4" s="391"/>
      <c r="DG4" s="391"/>
      <c r="DH4" s="391"/>
      <c r="DI4" s="391"/>
      <c r="DJ4" s="391"/>
      <c r="DK4" s="391"/>
      <c r="DL4" s="391"/>
      <c r="DM4" s="391"/>
      <c r="DN4" s="391"/>
      <c r="DO4" s="391"/>
      <c r="DP4" s="391"/>
      <c r="DQ4" s="391"/>
      <c r="DR4" s="391"/>
      <c r="DS4" s="391"/>
      <c r="DT4" s="391"/>
      <c r="DU4" s="391"/>
      <c r="DV4" s="391"/>
      <c r="DW4" s="391"/>
      <c r="DX4" s="391"/>
      <c r="DY4" s="391"/>
      <c r="DZ4" s="391"/>
      <c r="EA4" s="391"/>
      <c r="EB4" s="391"/>
      <c r="EC4" s="391"/>
      <c r="ED4" s="391"/>
      <c r="EE4" s="391"/>
      <c r="EF4" s="391"/>
      <c r="EG4" s="391"/>
      <c r="EH4" s="391"/>
      <c r="EI4" s="391"/>
      <c r="EJ4" s="391"/>
      <c r="EK4" s="391"/>
      <c r="EL4" s="391"/>
      <c r="EM4" s="391"/>
      <c r="EN4" s="391"/>
      <c r="EO4" s="391"/>
      <c r="EP4" s="391"/>
      <c r="EQ4" s="391"/>
      <c r="ER4" s="391"/>
      <c r="ES4" s="391"/>
      <c r="ET4" s="391"/>
      <c r="EU4" s="391"/>
      <c r="EV4" s="391"/>
      <c r="EW4" s="391"/>
      <c r="EX4" s="391"/>
      <c r="EY4" s="391"/>
      <c r="EZ4" s="391"/>
      <c r="FA4" s="391"/>
      <c r="FB4" s="391"/>
      <c r="FC4" s="391"/>
      <c r="FD4" s="391"/>
      <c r="FE4" s="391"/>
      <c r="FF4" s="391"/>
      <c r="FG4" s="391"/>
      <c r="FH4" s="391"/>
      <c r="FI4" s="391"/>
      <c r="FJ4" s="391"/>
      <c r="FK4" s="391"/>
      <c r="FL4" s="391"/>
      <c r="FM4" s="391"/>
      <c r="FN4" s="391"/>
      <c r="FO4" s="391"/>
      <c r="FP4" s="391"/>
      <c r="FQ4" s="391"/>
      <c r="FR4" s="391"/>
      <c r="FS4" s="391"/>
      <c r="FT4" s="391"/>
      <c r="FU4" s="391"/>
      <c r="FV4" s="391"/>
      <c r="FW4" s="391"/>
      <c r="FX4" s="391"/>
      <c r="FY4" s="391"/>
      <c r="FZ4" s="391"/>
      <c r="GA4" s="391"/>
      <c r="GB4" s="391"/>
      <c r="GC4" s="391"/>
      <c r="GD4" s="391"/>
      <c r="GE4" s="391"/>
      <c r="GF4" s="391"/>
      <c r="GG4" s="391"/>
      <c r="GH4" s="391"/>
      <c r="GI4" s="391"/>
      <c r="GJ4" s="391"/>
      <c r="GK4" s="391"/>
      <c r="GL4" s="391"/>
      <c r="GM4" s="391"/>
      <c r="GN4" s="391"/>
      <c r="GO4" s="391"/>
      <c r="GP4" s="391"/>
      <c r="GQ4" s="391"/>
      <c r="GR4" s="391"/>
      <c r="GS4" s="391"/>
      <c r="GT4" s="391"/>
      <c r="GU4" s="391"/>
      <c r="GV4" s="391"/>
      <c r="GW4" s="391"/>
      <c r="GX4" s="391"/>
      <c r="GY4" s="391"/>
      <c r="GZ4" s="391"/>
      <c r="HA4" s="391"/>
      <c r="HB4" s="391"/>
      <c r="HC4" s="391"/>
      <c r="HD4" s="391"/>
      <c r="HE4" s="391"/>
      <c r="HF4" s="391"/>
      <c r="HG4" s="391"/>
      <c r="HH4" s="391"/>
      <c r="HI4" s="391"/>
      <c r="HJ4" s="391"/>
      <c r="HK4" s="391"/>
      <c r="HL4" s="391"/>
      <c r="HM4" s="391"/>
      <c r="HN4" s="391"/>
      <c r="HO4" s="391"/>
      <c r="HP4" s="391"/>
      <c r="HQ4" s="391"/>
      <c r="HR4" s="391"/>
      <c r="HS4" s="391"/>
      <c r="HT4" s="391"/>
      <c r="HU4" s="391"/>
      <c r="HV4" s="391"/>
      <c r="HW4" s="391"/>
      <c r="HX4" s="391"/>
      <c r="HY4" s="391"/>
      <c r="HZ4" s="391"/>
      <c r="IA4" s="391"/>
      <c r="IB4" s="391"/>
      <c r="IC4" s="391"/>
      <c r="ID4" s="391"/>
      <c r="IE4" s="391"/>
      <c r="IF4" s="391"/>
      <c r="IG4" s="391"/>
      <c r="IH4" s="391"/>
    </row>
    <row r="5" spans="1:242" ht="30" customHeight="1" x14ac:dyDescent="0.2">
      <c r="A5" s="401"/>
      <c r="B5" s="391"/>
      <c r="D5" s="406"/>
      <c r="E5" s="532"/>
      <c r="F5" s="532"/>
      <c r="G5" s="532"/>
      <c r="H5" s="403"/>
      <c r="I5" s="403"/>
      <c r="J5" s="408"/>
      <c r="K5" s="391"/>
      <c r="L5" s="391"/>
      <c r="M5" s="391"/>
      <c r="N5" s="404"/>
      <c r="O5" s="391"/>
      <c r="P5" s="391"/>
      <c r="Q5" s="391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00"/>
      <c r="AI5" s="400"/>
      <c r="AJ5" s="400"/>
      <c r="AK5" s="400"/>
      <c r="AL5" s="400"/>
      <c r="AM5" s="400"/>
      <c r="AN5" s="400"/>
      <c r="AO5" s="400"/>
      <c r="AP5" s="400"/>
      <c r="AQ5" s="400"/>
      <c r="AR5" s="400"/>
      <c r="AS5" s="400"/>
      <c r="AT5" s="400"/>
      <c r="AU5" s="400"/>
      <c r="AV5" s="400"/>
      <c r="AW5" s="400"/>
      <c r="AX5" s="400"/>
      <c r="AY5" s="400"/>
      <c r="AZ5" s="400"/>
      <c r="BA5" s="400"/>
      <c r="BB5" s="391"/>
      <c r="BC5" s="391"/>
      <c r="BD5" s="391"/>
      <c r="BE5" s="391"/>
      <c r="BF5" s="391"/>
      <c r="BG5" s="391"/>
      <c r="BH5" s="391"/>
      <c r="BI5" s="391"/>
      <c r="BJ5" s="391"/>
      <c r="BK5" s="391"/>
      <c r="BL5" s="391"/>
      <c r="BM5" s="391"/>
      <c r="BN5" s="391"/>
      <c r="BO5" s="391"/>
      <c r="BP5" s="391"/>
      <c r="BQ5" s="391"/>
      <c r="BR5" s="391"/>
      <c r="BS5" s="391"/>
      <c r="BT5" s="391"/>
      <c r="BU5" s="391"/>
      <c r="BV5" s="391"/>
      <c r="BW5" s="391"/>
      <c r="BX5" s="391"/>
      <c r="BY5" s="391"/>
      <c r="BZ5" s="391"/>
      <c r="CA5" s="391"/>
      <c r="CB5" s="391"/>
      <c r="CC5" s="391"/>
      <c r="CD5" s="391"/>
      <c r="CE5" s="391"/>
      <c r="CF5" s="391"/>
      <c r="CG5" s="391"/>
      <c r="CH5" s="391"/>
      <c r="CI5" s="391"/>
      <c r="CJ5" s="391"/>
      <c r="CK5" s="391"/>
      <c r="CL5" s="391"/>
      <c r="CM5" s="391"/>
      <c r="CN5" s="391"/>
      <c r="CO5" s="391"/>
      <c r="CP5" s="391"/>
      <c r="CQ5" s="391"/>
      <c r="CR5" s="391"/>
      <c r="CS5" s="391"/>
      <c r="CT5" s="391"/>
      <c r="CU5" s="391"/>
      <c r="CV5" s="391"/>
      <c r="CW5" s="391"/>
      <c r="CX5" s="391"/>
      <c r="CY5" s="391"/>
      <c r="CZ5" s="391"/>
      <c r="DA5" s="391"/>
      <c r="DB5" s="391"/>
      <c r="DC5" s="391"/>
      <c r="DD5" s="391"/>
      <c r="DE5" s="391"/>
      <c r="DF5" s="391"/>
      <c r="DG5" s="391"/>
      <c r="DH5" s="391"/>
      <c r="DI5" s="391"/>
      <c r="DJ5" s="391"/>
      <c r="DK5" s="391"/>
      <c r="DL5" s="391"/>
      <c r="DM5" s="391"/>
      <c r="DN5" s="391"/>
      <c r="DO5" s="391"/>
      <c r="DP5" s="391"/>
      <c r="DQ5" s="391"/>
      <c r="DR5" s="391"/>
      <c r="DS5" s="391"/>
      <c r="DT5" s="391"/>
      <c r="DU5" s="391"/>
      <c r="DV5" s="391"/>
      <c r="DW5" s="391"/>
      <c r="DX5" s="391"/>
      <c r="DY5" s="391"/>
      <c r="DZ5" s="391"/>
      <c r="EA5" s="391"/>
      <c r="EB5" s="391"/>
      <c r="EC5" s="391"/>
      <c r="ED5" s="391"/>
      <c r="EE5" s="391"/>
      <c r="EF5" s="391"/>
      <c r="EG5" s="391"/>
      <c r="EH5" s="391"/>
      <c r="EI5" s="391"/>
      <c r="EJ5" s="391"/>
      <c r="EK5" s="391"/>
      <c r="EL5" s="391"/>
      <c r="EM5" s="391"/>
      <c r="EN5" s="391"/>
      <c r="EO5" s="391"/>
      <c r="EP5" s="391"/>
      <c r="EQ5" s="391"/>
      <c r="ER5" s="391"/>
      <c r="ES5" s="391"/>
      <c r="ET5" s="391"/>
      <c r="EU5" s="391"/>
      <c r="EV5" s="391"/>
      <c r="EW5" s="391"/>
      <c r="EX5" s="391"/>
      <c r="EY5" s="391"/>
      <c r="EZ5" s="391"/>
      <c r="FA5" s="391"/>
      <c r="FB5" s="391"/>
      <c r="FC5" s="391"/>
      <c r="FD5" s="391"/>
      <c r="FE5" s="391"/>
      <c r="FF5" s="391"/>
      <c r="FG5" s="391"/>
      <c r="FH5" s="391"/>
      <c r="FI5" s="391"/>
      <c r="FJ5" s="391"/>
      <c r="FK5" s="391"/>
      <c r="FL5" s="391"/>
      <c r="FM5" s="391"/>
      <c r="FN5" s="391"/>
      <c r="FO5" s="391"/>
      <c r="FP5" s="391"/>
      <c r="FQ5" s="391"/>
      <c r="FR5" s="391"/>
      <c r="FS5" s="391"/>
      <c r="FT5" s="391"/>
      <c r="FU5" s="391"/>
      <c r="FV5" s="391"/>
      <c r="FW5" s="391"/>
      <c r="FX5" s="391"/>
      <c r="FY5" s="391"/>
      <c r="FZ5" s="391"/>
      <c r="GA5" s="391"/>
      <c r="GB5" s="391"/>
      <c r="GC5" s="391"/>
      <c r="GD5" s="391"/>
      <c r="GE5" s="391"/>
      <c r="GF5" s="391"/>
      <c r="GG5" s="391"/>
      <c r="GH5" s="391"/>
      <c r="GI5" s="391"/>
      <c r="GJ5" s="391"/>
      <c r="GK5" s="391"/>
      <c r="GL5" s="391"/>
      <c r="GM5" s="391"/>
      <c r="GN5" s="391"/>
      <c r="GO5" s="391"/>
      <c r="GP5" s="391"/>
      <c r="GQ5" s="391"/>
      <c r="GR5" s="391"/>
      <c r="GS5" s="391"/>
      <c r="GT5" s="391"/>
      <c r="GU5" s="391"/>
      <c r="GV5" s="391"/>
      <c r="GW5" s="391"/>
      <c r="GX5" s="391"/>
      <c r="GY5" s="391"/>
      <c r="GZ5" s="391"/>
      <c r="HA5" s="391"/>
      <c r="HB5" s="391"/>
      <c r="HC5" s="391"/>
      <c r="HD5" s="391"/>
      <c r="HE5" s="391"/>
      <c r="HF5" s="391"/>
      <c r="HG5" s="391"/>
      <c r="HH5" s="391"/>
      <c r="HI5" s="391"/>
      <c r="HJ5" s="391"/>
      <c r="HK5" s="391"/>
      <c r="HL5" s="391"/>
      <c r="HM5" s="391"/>
      <c r="HN5" s="391"/>
      <c r="HO5" s="391"/>
      <c r="HP5" s="391"/>
      <c r="HQ5" s="391"/>
      <c r="HR5" s="391"/>
      <c r="HS5" s="391"/>
      <c r="HT5" s="391"/>
      <c r="HU5" s="391"/>
      <c r="HV5" s="391"/>
      <c r="HW5" s="391"/>
      <c r="HX5" s="391"/>
      <c r="HY5" s="391"/>
      <c r="HZ5" s="391"/>
      <c r="IA5" s="391"/>
      <c r="IB5" s="391"/>
      <c r="IC5" s="391"/>
      <c r="ID5" s="391"/>
      <c r="IE5" s="391"/>
      <c r="IF5" s="391"/>
      <c r="IG5" s="391"/>
      <c r="IH5" s="391"/>
    </row>
    <row r="6" spans="1:242" ht="13.5" thickBot="1" x14ac:dyDescent="0.25">
      <c r="A6" s="401"/>
      <c r="B6" s="391"/>
      <c r="C6" s="409"/>
      <c r="D6" s="391"/>
      <c r="E6" s="391"/>
      <c r="F6" s="391"/>
      <c r="G6" s="392"/>
      <c r="H6" s="391"/>
      <c r="I6" s="391"/>
      <c r="J6" s="391"/>
      <c r="K6" s="391"/>
      <c r="L6" s="391"/>
      <c r="M6" s="391"/>
      <c r="N6" s="404">
        <v>4301.76</v>
      </c>
      <c r="O6" s="391"/>
      <c r="P6" s="391"/>
      <c r="Q6" s="391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0"/>
      <c r="AK6" s="400"/>
      <c r="AL6" s="400"/>
      <c r="AM6" s="400"/>
      <c r="AN6" s="400"/>
      <c r="AO6" s="400"/>
      <c r="AP6" s="400"/>
      <c r="AQ6" s="400"/>
      <c r="AR6" s="400"/>
      <c r="AS6" s="400"/>
      <c r="AT6" s="400"/>
      <c r="AU6" s="400"/>
      <c r="AV6" s="400"/>
      <c r="AW6" s="400"/>
      <c r="AX6" s="400"/>
      <c r="AY6" s="400"/>
      <c r="AZ6" s="400"/>
      <c r="BA6" s="400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391"/>
      <c r="BW6" s="391"/>
      <c r="BX6" s="391"/>
      <c r="BY6" s="391"/>
      <c r="BZ6" s="391"/>
      <c r="CA6" s="391"/>
      <c r="CB6" s="391"/>
      <c r="CC6" s="391"/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1"/>
      <c r="CO6" s="391"/>
      <c r="CP6" s="391"/>
      <c r="CQ6" s="391"/>
      <c r="CR6" s="391"/>
      <c r="CS6" s="391"/>
      <c r="CT6" s="391"/>
      <c r="CU6" s="391"/>
      <c r="CV6" s="391"/>
      <c r="CW6" s="391"/>
      <c r="CX6" s="391"/>
      <c r="CY6" s="391"/>
      <c r="CZ6" s="391"/>
      <c r="DA6" s="391"/>
      <c r="DB6" s="391"/>
      <c r="DC6" s="391"/>
      <c r="DD6" s="391"/>
      <c r="DE6" s="391"/>
      <c r="DF6" s="391"/>
      <c r="DG6" s="391"/>
      <c r="DH6" s="391"/>
      <c r="DI6" s="391"/>
      <c r="DJ6" s="391"/>
      <c r="DK6" s="391"/>
      <c r="DL6" s="391"/>
      <c r="DM6" s="391"/>
      <c r="DN6" s="391"/>
      <c r="DO6" s="391"/>
      <c r="DP6" s="391"/>
      <c r="DQ6" s="391"/>
      <c r="DR6" s="391"/>
      <c r="DS6" s="391"/>
      <c r="DT6" s="391"/>
      <c r="DU6" s="391"/>
      <c r="DV6" s="391"/>
      <c r="DW6" s="391"/>
      <c r="DX6" s="391"/>
      <c r="DY6" s="391"/>
      <c r="DZ6" s="391"/>
      <c r="EA6" s="391"/>
      <c r="EB6" s="391"/>
      <c r="EC6" s="391"/>
      <c r="ED6" s="391"/>
      <c r="EE6" s="391"/>
      <c r="EF6" s="391"/>
      <c r="EG6" s="391"/>
      <c r="EH6" s="391"/>
      <c r="EI6" s="391"/>
      <c r="EJ6" s="391"/>
      <c r="EK6" s="391"/>
      <c r="EL6" s="391"/>
      <c r="EM6" s="391"/>
      <c r="EN6" s="391"/>
      <c r="EO6" s="391"/>
      <c r="EP6" s="391"/>
      <c r="EQ6" s="391"/>
      <c r="ER6" s="391"/>
      <c r="ES6" s="391"/>
      <c r="ET6" s="391"/>
      <c r="EU6" s="391"/>
      <c r="EV6" s="391"/>
      <c r="EW6" s="391"/>
      <c r="EX6" s="391"/>
      <c r="EY6" s="391"/>
      <c r="EZ6" s="391"/>
      <c r="FA6" s="391"/>
      <c r="FB6" s="391"/>
      <c r="FC6" s="391"/>
      <c r="FD6" s="391"/>
      <c r="FE6" s="391"/>
      <c r="FF6" s="391"/>
      <c r="FG6" s="391"/>
      <c r="FH6" s="391"/>
      <c r="FI6" s="391"/>
      <c r="FJ6" s="391"/>
      <c r="FK6" s="391"/>
      <c r="FL6" s="391"/>
      <c r="FM6" s="391"/>
      <c r="FN6" s="391"/>
      <c r="FO6" s="391"/>
      <c r="FP6" s="391"/>
      <c r="FQ6" s="391"/>
      <c r="FR6" s="391"/>
      <c r="FS6" s="391"/>
      <c r="FT6" s="391"/>
      <c r="FU6" s="391"/>
      <c r="FV6" s="391"/>
      <c r="FW6" s="391"/>
      <c r="FX6" s="391"/>
      <c r="FY6" s="391"/>
      <c r="FZ6" s="391"/>
      <c r="GA6" s="391"/>
      <c r="GB6" s="391"/>
      <c r="GC6" s="391"/>
      <c r="GD6" s="391"/>
      <c r="GE6" s="391"/>
      <c r="GF6" s="391"/>
      <c r="GG6" s="391"/>
      <c r="GH6" s="391"/>
      <c r="GI6" s="391"/>
      <c r="GJ6" s="391"/>
      <c r="GK6" s="391"/>
      <c r="GL6" s="391"/>
      <c r="GM6" s="391"/>
      <c r="GN6" s="391"/>
      <c r="GO6" s="391"/>
      <c r="GP6" s="391"/>
      <c r="GQ6" s="391"/>
      <c r="GR6" s="391"/>
      <c r="GS6" s="391"/>
      <c r="GT6" s="391"/>
      <c r="GU6" s="391"/>
      <c r="GV6" s="391"/>
      <c r="GW6" s="391"/>
      <c r="GX6" s="391"/>
      <c r="GY6" s="391"/>
      <c r="GZ6" s="391"/>
      <c r="HA6" s="391"/>
      <c r="HB6" s="391"/>
      <c r="HC6" s="391"/>
      <c r="HD6" s="391"/>
      <c r="HE6" s="391"/>
      <c r="HF6" s="391"/>
      <c r="HG6" s="391"/>
      <c r="HH6" s="391"/>
      <c r="HI6" s="391"/>
      <c r="HJ6" s="391"/>
      <c r="HK6" s="391"/>
      <c r="HL6" s="391"/>
      <c r="HM6" s="391"/>
      <c r="HN6" s="391"/>
      <c r="HO6" s="391"/>
      <c r="HP6" s="391"/>
      <c r="HQ6" s="391"/>
      <c r="HR6" s="391"/>
      <c r="HS6" s="391"/>
      <c r="HT6" s="391"/>
      <c r="HU6" s="391"/>
      <c r="HV6" s="391"/>
      <c r="HW6" s="391"/>
      <c r="HX6" s="391"/>
      <c r="HY6" s="391"/>
      <c r="HZ6" s="391"/>
      <c r="IA6" s="391"/>
      <c r="IB6" s="391"/>
      <c r="IC6" s="391"/>
      <c r="ID6" s="391"/>
      <c r="IE6" s="391"/>
      <c r="IF6" s="391"/>
      <c r="IG6" s="391"/>
      <c r="IH6" s="391"/>
    </row>
    <row r="7" spans="1:242" s="419" customFormat="1" ht="77.099999999999994" customHeight="1" thickBot="1" x14ac:dyDescent="0.3">
      <c r="A7" s="410" t="s">
        <v>928</v>
      </c>
      <c r="B7" s="411" t="s">
        <v>929</v>
      </c>
      <c r="C7" s="412" t="s">
        <v>930</v>
      </c>
      <c r="D7" s="411" t="s">
        <v>931</v>
      </c>
      <c r="E7" s="411" t="s">
        <v>932</v>
      </c>
      <c r="F7" s="411" t="s">
        <v>933</v>
      </c>
      <c r="G7" s="411" t="s">
        <v>934</v>
      </c>
      <c r="H7" s="413" t="s">
        <v>935</v>
      </c>
      <c r="I7" s="411" t="s">
        <v>936</v>
      </c>
      <c r="J7" s="414" t="s">
        <v>9</v>
      </c>
      <c r="K7" s="415" t="s">
        <v>10</v>
      </c>
      <c r="L7" s="415" t="s">
        <v>11</v>
      </c>
      <c r="M7" s="415" t="s">
        <v>937</v>
      </c>
      <c r="N7" s="415" t="s">
        <v>938</v>
      </c>
      <c r="O7" s="411" t="s">
        <v>939</v>
      </c>
      <c r="P7" s="411" t="s">
        <v>940</v>
      </c>
      <c r="Q7" s="416" t="s">
        <v>941</v>
      </c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417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418"/>
      <c r="BB7" s="418"/>
      <c r="BC7" s="418"/>
      <c r="BD7" s="418"/>
      <c r="BE7" s="418"/>
      <c r="BF7" s="418"/>
      <c r="BG7" s="418"/>
      <c r="BH7" s="418"/>
      <c r="BI7" s="418"/>
      <c r="BJ7" s="418"/>
      <c r="BK7" s="418"/>
      <c r="BL7" s="418"/>
      <c r="BM7" s="418"/>
      <c r="BN7" s="418"/>
      <c r="BO7" s="418"/>
      <c r="BP7" s="418"/>
      <c r="BQ7" s="418"/>
      <c r="BR7" s="418"/>
      <c r="BS7" s="418"/>
      <c r="BT7" s="418"/>
      <c r="BU7" s="418"/>
      <c r="BV7" s="418"/>
      <c r="BW7" s="418"/>
      <c r="BX7" s="418"/>
      <c r="BY7" s="418"/>
      <c r="BZ7" s="418"/>
      <c r="CA7" s="418"/>
      <c r="CB7" s="418"/>
      <c r="CC7" s="418"/>
      <c r="CD7" s="418"/>
      <c r="CE7" s="418"/>
      <c r="CF7" s="418"/>
      <c r="CG7" s="418"/>
      <c r="CH7" s="418"/>
      <c r="CI7" s="418"/>
      <c r="CJ7" s="418"/>
      <c r="CK7" s="418"/>
      <c r="CL7" s="418"/>
      <c r="CM7" s="418"/>
      <c r="CN7" s="418"/>
      <c r="CO7" s="418"/>
      <c r="CP7" s="418"/>
      <c r="CQ7" s="418"/>
      <c r="CR7" s="418"/>
      <c r="CS7" s="418"/>
      <c r="CT7" s="418"/>
      <c r="CU7" s="418"/>
      <c r="CV7" s="418"/>
      <c r="CW7" s="418"/>
      <c r="CX7" s="418"/>
      <c r="CY7" s="418"/>
      <c r="CZ7" s="418"/>
      <c r="DA7" s="418"/>
      <c r="DB7" s="418"/>
      <c r="DC7" s="418"/>
      <c r="DD7" s="418"/>
      <c r="DE7" s="418"/>
      <c r="DF7" s="418"/>
      <c r="DG7" s="418"/>
      <c r="DH7" s="418"/>
      <c r="DI7" s="418"/>
      <c r="DJ7" s="418"/>
      <c r="DK7" s="418"/>
      <c r="DL7" s="418"/>
      <c r="DM7" s="418"/>
      <c r="DN7" s="418"/>
      <c r="DO7" s="418"/>
      <c r="DP7" s="418"/>
      <c r="DQ7" s="418"/>
      <c r="DR7" s="418"/>
      <c r="DS7" s="418"/>
      <c r="DT7" s="418"/>
      <c r="DU7" s="418"/>
      <c r="DV7" s="418"/>
      <c r="DW7" s="418"/>
      <c r="DX7" s="418"/>
      <c r="DY7" s="418"/>
      <c r="DZ7" s="418"/>
      <c r="EA7" s="418"/>
      <c r="EB7" s="418"/>
      <c r="EC7" s="418"/>
      <c r="ED7" s="418"/>
      <c r="EE7" s="418"/>
      <c r="EF7" s="418"/>
      <c r="EG7" s="418"/>
      <c r="EH7" s="418"/>
      <c r="EI7" s="418"/>
      <c r="EJ7" s="418"/>
      <c r="EK7" s="418"/>
      <c r="EL7" s="418"/>
      <c r="EM7" s="418"/>
      <c r="EN7" s="418"/>
      <c r="EO7" s="418"/>
      <c r="EP7" s="418"/>
      <c r="EQ7" s="418"/>
      <c r="ER7" s="418"/>
      <c r="ES7" s="418"/>
      <c r="ET7" s="418"/>
      <c r="EU7" s="418"/>
      <c r="EV7" s="418"/>
      <c r="EW7" s="418"/>
      <c r="EX7" s="418"/>
      <c r="EY7" s="418"/>
      <c r="EZ7" s="418"/>
      <c r="FA7" s="418"/>
      <c r="FB7" s="418"/>
      <c r="FC7" s="418"/>
      <c r="FD7" s="418"/>
      <c r="FE7" s="418"/>
      <c r="FF7" s="418"/>
      <c r="FG7" s="418"/>
      <c r="FH7" s="418"/>
      <c r="FI7" s="418"/>
      <c r="FJ7" s="418"/>
      <c r="FK7" s="418"/>
      <c r="FL7" s="418"/>
      <c r="FM7" s="418"/>
      <c r="FN7" s="418"/>
      <c r="FO7" s="418"/>
      <c r="FP7" s="418"/>
      <c r="FQ7" s="418"/>
      <c r="FR7" s="418"/>
      <c r="FS7" s="418"/>
      <c r="FT7" s="418"/>
      <c r="FU7" s="418"/>
      <c r="FV7" s="418"/>
      <c r="FW7" s="418"/>
      <c r="FX7" s="418"/>
      <c r="FY7" s="418"/>
      <c r="FZ7" s="418"/>
      <c r="GA7" s="418"/>
      <c r="GB7" s="418"/>
      <c r="GC7" s="418"/>
      <c r="GD7" s="418"/>
      <c r="GE7" s="418"/>
      <c r="GF7" s="418"/>
      <c r="GG7" s="418"/>
      <c r="GH7" s="418"/>
      <c r="GI7" s="418"/>
      <c r="GJ7" s="418"/>
      <c r="GK7" s="418"/>
      <c r="GL7" s="418"/>
      <c r="GM7" s="418"/>
      <c r="GN7" s="418"/>
      <c r="GO7" s="418"/>
      <c r="GP7" s="418"/>
      <c r="GQ7" s="418"/>
      <c r="GR7" s="418"/>
      <c r="GS7" s="418"/>
      <c r="GT7" s="418"/>
      <c r="GU7" s="418"/>
      <c r="GV7" s="418"/>
      <c r="GW7" s="418"/>
      <c r="GX7" s="418"/>
      <c r="GY7" s="418"/>
      <c r="GZ7" s="418"/>
      <c r="HA7" s="418"/>
      <c r="HB7" s="418"/>
      <c r="HC7" s="418"/>
      <c r="HD7" s="418"/>
      <c r="HE7" s="418"/>
      <c r="HF7" s="418"/>
      <c r="HG7" s="418"/>
      <c r="HH7" s="418"/>
      <c r="HI7" s="418"/>
      <c r="HJ7" s="418"/>
      <c r="HK7" s="418"/>
      <c r="HL7" s="418"/>
      <c r="HM7" s="418"/>
      <c r="HN7" s="418"/>
      <c r="HO7" s="418"/>
      <c r="HP7" s="418"/>
      <c r="HQ7" s="418"/>
      <c r="HR7" s="418"/>
      <c r="HS7" s="418"/>
      <c r="HT7" s="418"/>
      <c r="HU7" s="418"/>
      <c r="HV7" s="418"/>
      <c r="HW7" s="418"/>
      <c r="HX7" s="418"/>
      <c r="HY7" s="418"/>
      <c r="HZ7" s="418"/>
      <c r="IA7" s="418"/>
      <c r="IB7" s="418"/>
      <c r="IC7" s="418"/>
    </row>
    <row r="8" spans="1:242" x14ac:dyDescent="0.2">
      <c r="A8" s="420">
        <v>1</v>
      </c>
      <c r="B8" s="421" t="s">
        <v>942</v>
      </c>
      <c r="C8" s="422">
        <v>2010</v>
      </c>
      <c r="D8" s="421" t="s">
        <v>943</v>
      </c>
      <c r="E8" s="421" t="s">
        <v>944</v>
      </c>
      <c r="F8" s="423" t="s">
        <v>945</v>
      </c>
      <c r="G8" s="424" t="s">
        <v>946</v>
      </c>
      <c r="H8" s="422">
        <v>2009</v>
      </c>
      <c r="I8" s="421" t="s">
        <v>947</v>
      </c>
      <c r="J8" s="425">
        <v>2022</v>
      </c>
      <c r="K8" s="426">
        <v>11</v>
      </c>
      <c r="L8" s="427">
        <v>12854</v>
      </c>
      <c r="M8" s="426">
        <v>36450000</v>
      </c>
      <c r="N8" s="429">
        <f>M8/N6</f>
        <v>8473.2760544521316</v>
      </c>
      <c r="O8" s="421" t="s">
        <v>948</v>
      </c>
      <c r="P8" s="421" t="s">
        <v>949</v>
      </c>
      <c r="Q8" s="421" t="s">
        <v>950</v>
      </c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430"/>
      <c r="AH8" s="430"/>
      <c r="AI8" s="430"/>
      <c r="AJ8" s="430"/>
      <c r="AK8" s="430"/>
      <c r="AL8" s="430"/>
      <c r="AM8" s="430"/>
      <c r="AN8" s="430"/>
      <c r="AO8" s="430"/>
      <c r="AP8" s="430"/>
      <c r="AQ8" s="430"/>
      <c r="AR8" s="430"/>
      <c r="AS8" s="430"/>
      <c r="AT8" s="430"/>
      <c r="AU8" s="430"/>
      <c r="AV8" s="430"/>
      <c r="AW8" s="430"/>
      <c r="AX8" s="430"/>
      <c r="AY8" s="430"/>
      <c r="AZ8" s="430"/>
      <c r="BA8" s="431"/>
      <c r="BB8" s="431"/>
      <c r="BC8" s="431"/>
      <c r="BD8" s="431"/>
      <c r="BE8" s="431"/>
      <c r="BF8" s="431"/>
      <c r="BG8" s="431"/>
      <c r="BH8" s="431"/>
      <c r="BI8" s="431"/>
      <c r="BJ8" s="431"/>
      <c r="BK8" s="431"/>
      <c r="BL8" s="431"/>
      <c r="BM8" s="431"/>
      <c r="BN8" s="431"/>
      <c r="BO8" s="431"/>
      <c r="BP8" s="431"/>
      <c r="BQ8" s="431"/>
      <c r="BR8" s="431"/>
      <c r="BS8" s="431"/>
      <c r="BT8" s="431"/>
      <c r="BU8" s="431"/>
      <c r="BV8" s="431"/>
      <c r="BW8" s="431"/>
      <c r="BX8" s="431"/>
      <c r="BY8" s="431"/>
      <c r="BZ8" s="431"/>
      <c r="CA8" s="431"/>
      <c r="CB8" s="431"/>
      <c r="CC8" s="431"/>
      <c r="CD8" s="431"/>
      <c r="CE8" s="431"/>
      <c r="CF8" s="431"/>
      <c r="CG8" s="431"/>
      <c r="CH8" s="431"/>
      <c r="CI8" s="431"/>
      <c r="CJ8" s="431"/>
      <c r="CK8" s="431"/>
      <c r="CL8" s="431"/>
      <c r="CM8" s="431"/>
      <c r="CN8" s="431"/>
      <c r="CO8" s="431"/>
      <c r="CP8" s="431"/>
      <c r="CQ8" s="431"/>
      <c r="CR8" s="431"/>
      <c r="CS8" s="431"/>
      <c r="CT8" s="431"/>
      <c r="CU8" s="431"/>
      <c r="CV8" s="431"/>
      <c r="CW8" s="431"/>
      <c r="CX8" s="431"/>
      <c r="CY8" s="431"/>
      <c r="CZ8" s="431"/>
      <c r="DA8" s="431"/>
      <c r="DB8" s="431"/>
      <c r="DC8" s="431"/>
      <c r="DD8" s="431"/>
      <c r="DE8" s="431"/>
      <c r="DF8" s="431"/>
      <c r="DG8" s="431"/>
      <c r="DH8" s="431"/>
      <c r="DI8" s="431"/>
      <c r="DJ8" s="431"/>
      <c r="DK8" s="431"/>
      <c r="DL8" s="431"/>
      <c r="DM8" s="431"/>
      <c r="DN8" s="431"/>
      <c r="DO8" s="431"/>
      <c r="DP8" s="431"/>
      <c r="DQ8" s="431"/>
      <c r="DR8" s="431"/>
      <c r="DS8" s="431"/>
      <c r="DT8" s="431"/>
      <c r="DU8" s="431"/>
      <c r="DV8" s="431"/>
      <c r="DW8" s="431"/>
      <c r="DX8" s="431"/>
      <c r="DY8" s="431"/>
      <c r="DZ8" s="431"/>
      <c r="EA8" s="431"/>
      <c r="EB8" s="431"/>
      <c r="EC8" s="431"/>
      <c r="ED8" s="431"/>
      <c r="EE8" s="431"/>
      <c r="EF8" s="431"/>
      <c r="EG8" s="431"/>
      <c r="EH8" s="431"/>
      <c r="EI8" s="431"/>
      <c r="EJ8" s="431"/>
      <c r="EK8" s="431"/>
      <c r="EL8" s="431"/>
      <c r="EM8" s="431"/>
      <c r="EN8" s="431"/>
      <c r="EO8" s="431"/>
      <c r="EP8" s="431"/>
      <c r="EQ8" s="431"/>
      <c r="ER8" s="431"/>
      <c r="ES8" s="431"/>
      <c r="ET8" s="431"/>
      <c r="EU8" s="431"/>
      <c r="EV8" s="431"/>
      <c r="EW8" s="431"/>
      <c r="EX8" s="431"/>
      <c r="EY8" s="431"/>
      <c r="EZ8" s="431"/>
      <c r="FA8" s="431"/>
      <c r="FB8" s="431"/>
      <c r="FC8" s="431"/>
      <c r="FD8" s="431"/>
      <c r="FE8" s="431"/>
      <c r="FF8" s="431"/>
      <c r="FG8" s="431"/>
      <c r="FH8" s="431"/>
      <c r="FI8" s="431"/>
      <c r="FJ8" s="431"/>
      <c r="FK8" s="431"/>
      <c r="FL8" s="431"/>
      <c r="FM8" s="431"/>
      <c r="FN8" s="431"/>
      <c r="FO8" s="431"/>
      <c r="FP8" s="431"/>
      <c r="FQ8" s="431"/>
      <c r="FR8" s="431"/>
      <c r="FS8" s="431"/>
      <c r="FT8" s="431"/>
      <c r="FU8" s="431"/>
      <c r="FV8" s="431"/>
      <c r="FW8" s="431"/>
      <c r="FX8" s="431"/>
      <c r="FY8" s="431"/>
      <c r="FZ8" s="431"/>
      <c r="GA8" s="431"/>
      <c r="GB8" s="431"/>
      <c r="GC8" s="431"/>
      <c r="GD8" s="431"/>
      <c r="GE8" s="431"/>
      <c r="GF8" s="431"/>
      <c r="GG8" s="431"/>
      <c r="GH8" s="431"/>
      <c r="GI8" s="431"/>
      <c r="GJ8" s="431"/>
      <c r="GK8" s="431"/>
      <c r="GL8" s="431"/>
      <c r="GM8" s="431"/>
      <c r="GN8" s="431"/>
      <c r="GO8" s="431"/>
      <c r="GP8" s="431"/>
      <c r="GQ8" s="431"/>
      <c r="GR8" s="431"/>
      <c r="GS8" s="431"/>
      <c r="GT8" s="431"/>
      <c r="GU8" s="431"/>
      <c r="GV8" s="431"/>
      <c r="GW8" s="431"/>
      <c r="GX8" s="431"/>
      <c r="GY8" s="431"/>
      <c r="GZ8" s="431"/>
      <c r="HA8" s="431"/>
      <c r="HB8" s="431"/>
      <c r="HC8" s="431"/>
      <c r="HD8" s="431"/>
      <c r="HE8" s="431"/>
      <c r="HF8" s="431"/>
      <c r="HG8" s="431"/>
      <c r="HH8" s="431"/>
      <c r="HI8" s="431"/>
      <c r="HJ8" s="431"/>
      <c r="HK8" s="431"/>
      <c r="HL8" s="431"/>
      <c r="HM8" s="431"/>
      <c r="HN8" s="431"/>
      <c r="HO8" s="431"/>
      <c r="HP8" s="431"/>
      <c r="HQ8" s="431"/>
      <c r="HR8" s="431"/>
      <c r="HS8" s="431"/>
      <c r="HT8" s="431"/>
      <c r="HU8" s="431"/>
      <c r="HV8" s="431"/>
      <c r="HW8" s="431"/>
      <c r="HX8" s="431"/>
      <c r="HY8" s="431"/>
      <c r="HZ8" s="431"/>
      <c r="IA8" s="431"/>
      <c r="IB8" s="431"/>
      <c r="IC8" s="431"/>
    </row>
    <row r="9" spans="1:242" ht="12" customHeight="1" x14ac:dyDescent="0.2">
      <c r="A9" s="420">
        <v>2</v>
      </c>
      <c r="B9" s="432" t="s">
        <v>951</v>
      </c>
      <c r="C9" s="433" t="s">
        <v>952</v>
      </c>
      <c r="D9" s="421" t="s">
        <v>953</v>
      </c>
      <c r="E9" s="434" t="s">
        <v>944</v>
      </c>
      <c r="F9" s="435" t="s">
        <v>954</v>
      </c>
      <c r="G9" s="435" t="s">
        <v>955</v>
      </c>
      <c r="H9" s="436">
        <v>2014</v>
      </c>
      <c r="I9" s="434" t="s">
        <v>956</v>
      </c>
      <c r="J9" s="425">
        <v>2022</v>
      </c>
      <c r="K9" s="426">
        <v>8</v>
      </c>
      <c r="L9" s="427">
        <v>52759</v>
      </c>
      <c r="M9" s="437">
        <v>103027626</v>
      </c>
      <c r="N9" s="429">
        <f>M9/N6</f>
        <v>23950.110187458155</v>
      </c>
      <c r="O9" s="438" t="s">
        <v>957</v>
      </c>
      <c r="P9" s="434" t="s">
        <v>90</v>
      </c>
      <c r="Q9" s="434" t="s">
        <v>950</v>
      </c>
      <c r="R9" s="430"/>
      <c r="S9" s="430"/>
      <c r="T9" s="430"/>
      <c r="U9" s="430"/>
      <c r="V9" s="430"/>
      <c r="W9" s="430"/>
      <c r="X9" s="430"/>
      <c r="Y9" s="430"/>
      <c r="Z9" s="430"/>
      <c r="AA9" s="430"/>
      <c r="AB9" s="430"/>
      <c r="AC9" s="430"/>
      <c r="AD9" s="430"/>
      <c r="AE9" s="430"/>
      <c r="AF9" s="430"/>
      <c r="AG9" s="430"/>
      <c r="AH9" s="430"/>
      <c r="AI9" s="430"/>
      <c r="AJ9" s="430"/>
      <c r="AK9" s="430"/>
      <c r="AL9" s="430"/>
      <c r="AM9" s="430"/>
      <c r="AN9" s="430"/>
      <c r="AO9" s="430"/>
      <c r="AP9" s="430"/>
      <c r="AQ9" s="430"/>
      <c r="AR9" s="430"/>
      <c r="AS9" s="430"/>
      <c r="AT9" s="430"/>
      <c r="AU9" s="430"/>
      <c r="AV9" s="430"/>
      <c r="AW9" s="430"/>
      <c r="AX9" s="430"/>
      <c r="AY9" s="430"/>
      <c r="AZ9" s="430"/>
      <c r="BA9" s="431"/>
      <c r="BB9" s="431"/>
      <c r="BC9" s="431"/>
      <c r="BD9" s="431"/>
      <c r="BE9" s="431"/>
      <c r="BF9" s="431"/>
      <c r="BG9" s="431"/>
      <c r="BH9" s="431"/>
      <c r="BI9" s="431"/>
      <c r="BJ9" s="431"/>
      <c r="BK9" s="431"/>
      <c r="BL9" s="431"/>
      <c r="BM9" s="431"/>
      <c r="BN9" s="431"/>
      <c r="BO9" s="431"/>
      <c r="BP9" s="431"/>
      <c r="BQ9" s="431"/>
      <c r="BR9" s="431"/>
      <c r="BS9" s="431"/>
      <c r="BT9" s="431"/>
      <c r="BU9" s="431"/>
      <c r="BV9" s="431"/>
      <c r="BW9" s="431"/>
      <c r="BX9" s="431"/>
      <c r="BY9" s="431"/>
      <c r="BZ9" s="431"/>
      <c r="CA9" s="431"/>
      <c r="CB9" s="431"/>
      <c r="CC9" s="431"/>
      <c r="CD9" s="431"/>
      <c r="CE9" s="431"/>
      <c r="CF9" s="431"/>
      <c r="CG9" s="431"/>
      <c r="CH9" s="431"/>
      <c r="CI9" s="431"/>
      <c r="CJ9" s="431"/>
      <c r="CK9" s="431"/>
      <c r="CL9" s="431"/>
      <c r="CM9" s="431"/>
      <c r="CN9" s="431"/>
      <c r="CO9" s="431"/>
      <c r="CP9" s="431"/>
      <c r="CQ9" s="431"/>
      <c r="CR9" s="431"/>
      <c r="CS9" s="431"/>
      <c r="CT9" s="431"/>
      <c r="CU9" s="431"/>
      <c r="CV9" s="431"/>
      <c r="CW9" s="431"/>
      <c r="CX9" s="431"/>
      <c r="CY9" s="431"/>
      <c r="CZ9" s="431"/>
      <c r="DA9" s="431"/>
      <c r="DB9" s="431"/>
      <c r="DC9" s="431"/>
      <c r="DD9" s="431"/>
      <c r="DE9" s="431"/>
      <c r="DF9" s="431"/>
      <c r="DG9" s="431"/>
      <c r="DH9" s="431"/>
      <c r="DI9" s="431"/>
      <c r="DJ9" s="431"/>
      <c r="DK9" s="431"/>
      <c r="DL9" s="431"/>
      <c r="DM9" s="431"/>
      <c r="DN9" s="431"/>
      <c r="DO9" s="431"/>
      <c r="DP9" s="431"/>
      <c r="DQ9" s="431"/>
      <c r="DR9" s="431"/>
      <c r="DS9" s="431"/>
      <c r="DT9" s="431"/>
      <c r="DU9" s="431"/>
      <c r="DV9" s="431"/>
      <c r="DW9" s="431"/>
      <c r="DX9" s="431"/>
      <c r="DY9" s="431"/>
      <c r="DZ9" s="431"/>
      <c r="EA9" s="431"/>
      <c r="EB9" s="431"/>
      <c r="EC9" s="431"/>
      <c r="ED9" s="431"/>
      <c r="EE9" s="431"/>
      <c r="EF9" s="431"/>
      <c r="EG9" s="431"/>
      <c r="EH9" s="431"/>
      <c r="EI9" s="431"/>
      <c r="EJ9" s="431"/>
      <c r="EK9" s="431"/>
      <c r="EL9" s="431"/>
      <c r="EM9" s="431"/>
      <c r="EN9" s="431"/>
      <c r="EO9" s="431"/>
      <c r="EP9" s="431"/>
      <c r="EQ9" s="431"/>
      <c r="ER9" s="431"/>
      <c r="ES9" s="431"/>
      <c r="ET9" s="431"/>
      <c r="EU9" s="431"/>
      <c r="EV9" s="431"/>
      <c r="EW9" s="431"/>
      <c r="EX9" s="431"/>
      <c r="EY9" s="431"/>
      <c r="EZ9" s="431"/>
      <c r="FA9" s="431"/>
      <c r="FB9" s="431"/>
      <c r="FC9" s="431"/>
      <c r="FD9" s="431"/>
      <c r="FE9" s="431"/>
      <c r="FF9" s="431"/>
      <c r="FG9" s="431"/>
      <c r="FH9" s="431"/>
      <c r="FI9" s="431"/>
      <c r="FJ9" s="431"/>
      <c r="FK9" s="431"/>
      <c r="FL9" s="431"/>
      <c r="FM9" s="431"/>
      <c r="FN9" s="431"/>
      <c r="FO9" s="431"/>
      <c r="FP9" s="431"/>
      <c r="FQ9" s="431"/>
      <c r="FR9" s="431"/>
      <c r="FS9" s="431"/>
      <c r="FT9" s="431"/>
      <c r="FU9" s="431"/>
      <c r="FV9" s="431"/>
      <c r="FW9" s="431"/>
      <c r="FX9" s="431"/>
      <c r="FY9" s="431"/>
      <c r="FZ9" s="431"/>
      <c r="GA9" s="431"/>
      <c r="GB9" s="431"/>
      <c r="GC9" s="431"/>
      <c r="GD9" s="431"/>
      <c r="GE9" s="431"/>
      <c r="GF9" s="431"/>
      <c r="GG9" s="431"/>
      <c r="GH9" s="431"/>
      <c r="GI9" s="431"/>
      <c r="GJ9" s="431"/>
      <c r="GK9" s="431"/>
      <c r="GL9" s="431"/>
      <c r="GM9" s="431"/>
      <c r="GN9" s="431"/>
      <c r="GO9" s="431"/>
      <c r="GP9" s="431"/>
      <c r="GQ9" s="431"/>
      <c r="GR9" s="431"/>
      <c r="GS9" s="431"/>
      <c r="GT9" s="431"/>
      <c r="GU9" s="431"/>
      <c r="GV9" s="431"/>
      <c r="GW9" s="431"/>
      <c r="GX9" s="431"/>
      <c r="GY9" s="431"/>
      <c r="GZ9" s="431"/>
      <c r="HA9" s="431"/>
      <c r="HB9" s="431"/>
      <c r="HC9" s="431"/>
      <c r="HD9" s="431"/>
      <c r="HE9" s="431"/>
      <c r="HF9" s="431"/>
      <c r="HG9" s="431"/>
      <c r="HH9" s="431"/>
      <c r="HI9" s="431"/>
      <c r="HJ9" s="431"/>
      <c r="HK9" s="431"/>
      <c r="HL9" s="431"/>
      <c r="HM9" s="431"/>
      <c r="HN9" s="431"/>
      <c r="HO9" s="431"/>
      <c r="HP9" s="431"/>
      <c r="HQ9" s="431"/>
      <c r="HR9" s="431"/>
      <c r="HS9" s="431"/>
      <c r="HT9" s="431"/>
      <c r="HU9" s="431"/>
      <c r="HV9" s="431"/>
      <c r="HW9" s="431"/>
      <c r="HX9" s="431"/>
      <c r="HY9" s="431"/>
      <c r="HZ9" s="431"/>
      <c r="IA9" s="431"/>
      <c r="IB9" s="431"/>
      <c r="IC9" s="431"/>
    </row>
    <row r="10" spans="1:242" s="443" customFormat="1" x14ac:dyDescent="0.2">
      <c r="A10" s="439">
        <v>3</v>
      </c>
      <c r="B10" s="440" t="s">
        <v>375</v>
      </c>
      <c r="C10" s="433" t="s">
        <v>958</v>
      </c>
      <c r="D10" s="421" t="s">
        <v>953</v>
      </c>
      <c r="E10" s="434" t="s">
        <v>944</v>
      </c>
      <c r="F10" s="435" t="s">
        <v>959</v>
      </c>
      <c r="G10" s="435" t="s">
        <v>960</v>
      </c>
      <c r="H10" s="436">
        <v>2015</v>
      </c>
      <c r="I10" s="434" t="s">
        <v>956</v>
      </c>
      <c r="J10" s="425">
        <v>2022</v>
      </c>
      <c r="K10" s="426">
        <v>7</v>
      </c>
      <c r="L10" s="427">
        <v>28877</v>
      </c>
      <c r="M10" s="437">
        <v>76600202</v>
      </c>
      <c r="N10" s="429">
        <f>M10/N6</f>
        <v>17806.712136427879</v>
      </c>
      <c r="O10" s="438" t="s">
        <v>961</v>
      </c>
      <c r="P10" s="434" t="s">
        <v>146</v>
      </c>
      <c r="Q10" s="434" t="s">
        <v>950</v>
      </c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441"/>
      <c r="AX10" s="441"/>
      <c r="AY10" s="441"/>
      <c r="AZ10" s="441"/>
      <c r="BA10" s="442"/>
      <c r="BB10" s="442"/>
      <c r="BC10" s="442"/>
      <c r="BD10" s="442"/>
      <c r="BE10" s="442"/>
      <c r="BF10" s="442"/>
      <c r="BG10" s="442"/>
      <c r="BH10" s="442"/>
      <c r="BI10" s="442"/>
      <c r="BJ10" s="442"/>
      <c r="BK10" s="442"/>
      <c r="BL10" s="442"/>
      <c r="BM10" s="442"/>
      <c r="BN10" s="442"/>
      <c r="BO10" s="442"/>
      <c r="BP10" s="442"/>
      <c r="BQ10" s="442"/>
      <c r="BR10" s="442"/>
      <c r="BS10" s="442"/>
      <c r="BT10" s="442"/>
      <c r="BU10" s="442"/>
      <c r="BV10" s="442"/>
      <c r="BW10" s="442"/>
      <c r="BX10" s="442"/>
      <c r="BY10" s="442"/>
      <c r="BZ10" s="442"/>
      <c r="CA10" s="442"/>
      <c r="CB10" s="442"/>
      <c r="CC10" s="442"/>
      <c r="CD10" s="442"/>
      <c r="CE10" s="442"/>
      <c r="CF10" s="442"/>
      <c r="CG10" s="442"/>
      <c r="CH10" s="442"/>
      <c r="CI10" s="442"/>
      <c r="CJ10" s="442"/>
      <c r="CK10" s="442"/>
      <c r="CL10" s="442"/>
      <c r="CM10" s="442"/>
      <c r="CN10" s="442"/>
      <c r="CO10" s="442"/>
      <c r="CP10" s="442"/>
      <c r="CQ10" s="442"/>
      <c r="CR10" s="442"/>
      <c r="CS10" s="442"/>
      <c r="CT10" s="442"/>
      <c r="CU10" s="442"/>
      <c r="CV10" s="442"/>
      <c r="CW10" s="442"/>
      <c r="CX10" s="442"/>
      <c r="CY10" s="442"/>
      <c r="CZ10" s="442"/>
      <c r="DA10" s="442"/>
      <c r="DB10" s="442"/>
      <c r="DC10" s="442"/>
      <c r="DD10" s="442"/>
      <c r="DE10" s="442"/>
      <c r="DF10" s="442"/>
      <c r="DG10" s="442"/>
      <c r="DH10" s="442"/>
      <c r="DI10" s="442"/>
      <c r="DJ10" s="442"/>
      <c r="DK10" s="442"/>
      <c r="DL10" s="442"/>
      <c r="DM10" s="442"/>
      <c r="DN10" s="442"/>
      <c r="DO10" s="442"/>
      <c r="DP10" s="442"/>
      <c r="DQ10" s="442"/>
      <c r="DR10" s="442"/>
      <c r="DS10" s="442"/>
      <c r="DT10" s="442"/>
      <c r="DU10" s="442"/>
      <c r="DV10" s="442"/>
      <c r="DW10" s="442"/>
      <c r="DX10" s="442"/>
      <c r="DY10" s="442"/>
      <c r="DZ10" s="442"/>
      <c r="EA10" s="442"/>
      <c r="EB10" s="442"/>
      <c r="EC10" s="442"/>
      <c r="ED10" s="442"/>
      <c r="EE10" s="442"/>
      <c r="EF10" s="442"/>
      <c r="EG10" s="442"/>
      <c r="EH10" s="442"/>
      <c r="EI10" s="442"/>
      <c r="EJ10" s="442"/>
      <c r="EK10" s="442"/>
      <c r="EL10" s="442"/>
      <c r="EM10" s="442"/>
      <c r="EN10" s="442"/>
      <c r="EO10" s="442"/>
      <c r="EP10" s="442"/>
      <c r="EQ10" s="442"/>
      <c r="ER10" s="442"/>
      <c r="ES10" s="442"/>
      <c r="ET10" s="442"/>
      <c r="EU10" s="442"/>
      <c r="EV10" s="442"/>
      <c r="EW10" s="442"/>
      <c r="EX10" s="442"/>
      <c r="EY10" s="442"/>
      <c r="EZ10" s="442"/>
      <c r="FA10" s="442"/>
      <c r="FB10" s="442"/>
      <c r="FC10" s="442"/>
      <c r="FD10" s="442"/>
      <c r="FE10" s="442"/>
      <c r="FF10" s="442"/>
      <c r="FG10" s="442"/>
      <c r="FH10" s="442"/>
      <c r="FI10" s="442"/>
      <c r="FJ10" s="442"/>
      <c r="FK10" s="442"/>
      <c r="FL10" s="442"/>
      <c r="FM10" s="442"/>
      <c r="FN10" s="442"/>
      <c r="FO10" s="442"/>
      <c r="FP10" s="442"/>
      <c r="FQ10" s="442"/>
      <c r="FR10" s="442"/>
      <c r="FS10" s="442"/>
      <c r="FT10" s="442"/>
      <c r="FU10" s="442"/>
      <c r="FV10" s="442"/>
      <c r="FW10" s="442"/>
      <c r="FX10" s="442"/>
      <c r="FY10" s="442"/>
      <c r="FZ10" s="442"/>
      <c r="GA10" s="442"/>
      <c r="GB10" s="442"/>
      <c r="GC10" s="442"/>
      <c r="GD10" s="442"/>
      <c r="GE10" s="442"/>
      <c r="GF10" s="442"/>
      <c r="GG10" s="442"/>
      <c r="GH10" s="442"/>
      <c r="GI10" s="442"/>
      <c r="GJ10" s="442"/>
      <c r="GK10" s="442"/>
      <c r="GL10" s="442"/>
      <c r="GM10" s="442"/>
      <c r="GN10" s="442"/>
      <c r="GO10" s="442"/>
      <c r="GP10" s="442"/>
      <c r="GQ10" s="442"/>
      <c r="GR10" s="442"/>
      <c r="GS10" s="442"/>
      <c r="GT10" s="442"/>
      <c r="GU10" s="442"/>
      <c r="GV10" s="442"/>
      <c r="GW10" s="442"/>
      <c r="GX10" s="442"/>
      <c r="GY10" s="442"/>
      <c r="GZ10" s="442"/>
      <c r="HA10" s="442"/>
      <c r="HB10" s="442"/>
      <c r="HC10" s="442"/>
      <c r="HD10" s="442"/>
      <c r="HE10" s="442"/>
      <c r="HF10" s="442"/>
      <c r="HG10" s="442"/>
      <c r="HH10" s="442"/>
      <c r="HI10" s="442"/>
      <c r="HJ10" s="442"/>
      <c r="HK10" s="442"/>
      <c r="HL10" s="442"/>
      <c r="HM10" s="442"/>
      <c r="HN10" s="442"/>
      <c r="HO10" s="442"/>
      <c r="HP10" s="442"/>
      <c r="HQ10" s="442"/>
      <c r="HR10" s="442"/>
      <c r="HS10" s="442"/>
      <c r="HT10" s="442"/>
      <c r="HU10" s="442"/>
      <c r="HV10" s="442"/>
      <c r="HW10" s="442"/>
      <c r="HX10" s="442"/>
      <c r="HY10" s="442"/>
      <c r="HZ10" s="442"/>
      <c r="IA10" s="442"/>
      <c r="IB10" s="442"/>
      <c r="IC10" s="442"/>
    </row>
    <row r="11" spans="1:242" x14ac:dyDescent="0.2">
      <c r="A11" s="420">
        <v>4</v>
      </c>
      <c r="B11" s="440" t="s">
        <v>951</v>
      </c>
      <c r="C11" s="433" t="s">
        <v>958</v>
      </c>
      <c r="D11" s="421" t="s">
        <v>953</v>
      </c>
      <c r="E11" s="434" t="s">
        <v>944</v>
      </c>
      <c r="F11" s="435" t="s">
        <v>962</v>
      </c>
      <c r="G11" s="435" t="s">
        <v>963</v>
      </c>
      <c r="H11" s="436">
        <v>2015</v>
      </c>
      <c r="I11" s="434" t="s">
        <v>956</v>
      </c>
      <c r="J11" s="425">
        <v>2022</v>
      </c>
      <c r="K11" s="426">
        <v>7</v>
      </c>
      <c r="L11" s="427">
        <v>47086</v>
      </c>
      <c r="M11" s="437">
        <v>101772329</v>
      </c>
      <c r="N11" s="429">
        <f>M11/N6</f>
        <v>23658.300091125493</v>
      </c>
      <c r="O11" s="438" t="s">
        <v>964</v>
      </c>
      <c r="P11" s="434" t="s">
        <v>21</v>
      </c>
      <c r="Q11" s="434" t="s">
        <v>950</v>
      </c>
      <c r="R11" s="430"/>
      <c r="S11" s="430"/>
      <c r="T11" s="430"/>
      <c r="U11" s="430"/>
      <c r="V11" s="430"/>
      <c r="W11" s="430"/>
      <c r="X11" s="430"/>
      <c r="Y11" s="430"/>
      <c r="Z11" s="430"/>
      <c r="AA11" s="430"/>
      <c r="AB11" s="430"/>
      <c r="AC11" s="430"/>
      <c r="AD11" s="430"/>
      <c r="AE11" s="430"/>
      <c r="AF11" s="430"/>
      <c r="AG11" s="430"/>
      <c r="AH11" s="430"/>
      <c r="AI11" s="430"/>
      <c r="AJ11" s="430"/>
      <c r="AK11" s="430"/>
      <c r="AL11" s="430"/>
      <c r="AM11" s="430"/>
      <c r="AN11" s="430"/>
      <c r="AO11" s="430"/>
      <c r="AP11" s="430"/>
      <c r="AQ11" s="430"/>
      <c r="AR11" s="430"/>
      <c r="AS11" s="430"/>
      <c r="AT11" s="430"/>
      <c r="AU11" s="430"/>
      <c r="AV11" s="430"/>
      <c r="AW11" s="430"/>
      <c r="AX11" s="430"/>
      <c r="AY11" s="430"/>
      <c r="AZ11" s="430"/>
      <c r="BA11" s="431"/>
      <c r="BB11" s="431"/>
      <c r="BC11" s="431"/>
      <c r="BD11" s="431"/>
      <c r="BE11" s="431"/>
      <c r="BF11" s="431"/>
      <c r="BG11" s="431"/>
      <c r="BH11" s="431"/>
      <c r="BI11" s="431"/>
      <c r="BJ11" s="431"/>
      <c r="BK11" s="431"/>
      <c r="BL11" s="431"/>
      <c r="BM11" s="431"/>
      <c r="BN11" s="431"/>
      <c r="BO11" s="431"/>
      <c r="BP11" s="431"/>
      <c r="BQ11" s="431"/>
      <c r="BR11" s="431"/>
      <c r="BS11" s="431"/>
      <c r="BT11" s="431"/>
      <c r="BU11" s="431"/>
      <c r="BV11" s="431"/>
      <c r="BW11" s="431"/>
      <c r="BX11" s="431"/>
      <c r="BY11" s="431"/>
      <c r="BZ11" s="431"/>
      <c r="CA11" s="431"/>
      <c r="CB11" s="431"/>
      <c r="CC11" s="431"/>
      <c r="CD11" s="431"/>
      <c r="CE11" s="431"/>
      <c r="CF11" s="431"/>
      <c r="CG11" s="431"/>
      <c r="CH11" s="431"/>
      <c r="CI11" s="431"/>
      <c r="CJ11" s="431"/>
      <c r="CK11" s="431"/>
      <c r="CL11" s="431"/>
      <c r="CM11" s="431"/>
      <c r="CN11" s="431"/>
      <c r="CO11" s="431"/>
      <c r="CP11" s="431"/>
      <c r="CQ11" s="431"/>
      <c r="CR11" s="431"/>
      <c r="CS11" s="431"/>
      <c r="CT11" s="431"/>
      <c r="CU11" s="431"/>
      <c r="CV11" s="431"/>
      <c r="CW11" s="431"/>
      <c r="CX11" s="431"/>
      <c r="CY11" s="431"/>
      <c r="CZ11" s="431"/>
      <c r="DA11" s="431"/>
      <c r="DB11" s="431"/>
      <c r="DC11" s="431"/>
      <c r="DD11" s="431"/>
      <c r="DE11" s="431"/>
      <c r="DF11" s="431"/>
      <c r="DG11" s="431"/>
      <c r="DH11" s="431"/>
      <c r="DI11" s="431"/>
      <c r="DJ11" s="431"/>
      <c r="DK11" s="431"/>
      <c r="DL11" s="431"/>
      <c r="DM11" s="431"/>
      <c r="DN11" s="431"/>
      <c r="DO11" s="431"/>
      <c r="DP11" s="431"/>
      <c r="DQ11" s="431"/>
      <c r="DR11" s="431"/>
      <c r="DS11" s="431"/>
      <c r="DT11" s="431"/>
      <c r="DU11" s="431"/>
      <c r="DV11" s="431"/>
      <c r="DW11" s="431"/>
      <c r="DX11" s="431"/>
      <c r="DY11" s="431"/>
      <c r="DZ11" s="431"/>
      <c r="EA11" s="431"/>
      <c r="EB11" s="431"/>
      <c r="EC11" s="431"/>
      <c r="ED11" s="431"/>
      <c r="EE11" s="431"/>
      <c r="EF11" s="431"/>
      <c r="EG11" s="431"/>
      <c r="EH11" s="431"/>
      <c r="EI11" s="431"/>
      <c r="EJ11" s="431"/>
      <c r="EK11" s="431"/>
      <c r="EL11" s="431"/>
      <c r="EM11" s="431"/>
      <c r="EN11" s="431"/>
      <c r="EO11" s="431"/>
      <c r="EP11" s="431"/>
      <c r="EQ11" s="431"/>
      <c r="ER11" s="431"/>
      <c r="ES11" s="431"/>
      <c r="ET11" s="431"/>
      <c r="EU11" s="431"/>
      <c r="EV11" s="431"/>
      <c r="EW11" s="431"/>
      <c r="EX11" s="431"/>
      <c r="EY11" s="431"/>
      <c r="EZ11" s="431"/>
      <c r="FA11" s="431"/>
      <c r="FB11" s="431"/>
      <c r="FC11" s="431"/>
      <c r="FD11" s="431"/>
      <c r="FE11" s="431"/>
      <c r="FF11" s="431"/>
      <c r="FG11" s="431"/>
      <c r="FH11" s="431"/>
      <c r="FI11" s="431"/>
      <c r="FJ11" s="431"/>
      <c r="FK11" s="431"/>
      <c r="FL11" s="431"/>
      <c r="FM11" s="431"/>
      <c r="FN11" s="431"/>
      <c r="FO11" s="431"/>
      <c r="FP11" s="431"/>
      <c r="FQ11" s="431"/>
      <c r="FR11" s="431"/>
      <c r="FS11" s="431"/>
      <c r="FT11" s="431"/>
      <c r="FU11" s="431"/>
      <c r="FV11" s="431"/>
      <c r="FW11" s="431"/>
      <c r="FX11" s="431"/>
      <c r="FY11" s="431"/>
      <c r="FZ11" s="431"/>
      <c r="GA11" s="431"/>
      <c r="GB11" s="431"/>
      <c r="GC11" s="431"/>
      <c r="GD11" s="431"/>
      <c r="GE11" s="431"/>
      <c r="GF11" s="431"/>
      <c r="GG11" s="431"/>
      <c r="GH11" s="431"/>
      <c r="GI11" s="431"/>
      <c r="GJ11" s="431"/>
      <c r="GK11" s="431"/>
      <c r="GL11" s="431"/>
      <c r="GM11" s="431"/>
      <c r="GN11" s="431"/>
      <c r="GO11" s="431"/>
      <c r="GP11" s="431"/>
      <c r="GQ11" s="431"/>
      <c r="GR11" s="431"/>
      <c r="GS11" s="431"/>
      <c r="GT11" s="431"/>
      <c r="GU11" s="431"/>
      <c r="GV11" s="431"/>
      <c r="GW11" s="431"/>
      <c r="GX11" s="431"/>
      <c r="GY11" s="431"/>
      <c r="GZ11" s="431"/>
      <c r="HA11" s="431"/>
      <c r="HB11" s="431"/>
      <c r="HC11" s="431"/>
      <c r="HD11" s="431"/>
      <c r="HE11" s="431"/>
      <c r="HF11" s="431"/>
      <c r="HG11" s="431"/>
      <c r="HH11" s="431"/>
      <c r="HI11" s="431"/>
      <c r="HJ11" s="431"/>
      <c r="HK11" s="431"/>
      <c r="HL11" s="431"/>
      <c r="HM11" s="431"/>
      <c r="HN11" s="431"/>
      <c r="HO11" s="431"/>
      <c r="HP11" s="431"/>
      <c r="HQ11" s="431"/>
      <c r="HR11" s="431"/>
      <c r="HS11" s="431"/>
      <c r="HT11" s="431"/>
      <c r="HU11" s="431"/>
      <c r="HV11" s="431"/>
      <c r="HW11" s="431"/>
      <c r="HX11" s="431"/>
      <c r="HY11" s="431"/>
      <c r="HZ11" s="431"/>
      <c r="IA11" s="431"/>
      <c r="IB11" s="431"/>
      <c r="IC11" s="431"/>
    </row>
    <row r="12" spans="1:242" x14ac:dyDescent="0.2">
      <c r="A12" s="420">
        <v>5</v>
      </c>
      <c r="B12" s="440" t="s">
        <v>951</v>
      </c>
      <c r="C12" s="433" t="s">
        <v>958</v>
      </c>
      <c r="D12" s="421" t="s">
        <v>953</v>
      </c>
      <c r="E12" s="421" t="s">
        <v>944</v>
      </c>
      <c r="F12" s="423" t="s">
        <v>965</v>
      </c>
      <c r="G12" s="423" t="s">
        <v>966</v>
      </c>
      <c r="H12" s="436">
        <v>2015</v>
      </c>
      <c r="I12" s="434" t="s">
        <v>956</v>
      </c>
      <c r="J12" s="425">
        <v>2022</v>
      </c>
      <c r="K12" s="426">
        <v>7</v>
      </c>
      <c r="L12" s="427">
        <v>47086</v>
      </c>
      <c r="M12" s="426">
        <v>101772329</v>
      </c>
      <c r="N12" s="429">
        <f>M12/N6</f>
        <v>23658.300091125493</v>
      </c>
      <c r="O12" s="438" t="s">
        <v>967</v>
      </c>
      <c r="P12" s="434" t="s">
        <v>949</v>
      </c>
      <c r="Q12" s="434" t="s">
        <v>950</v>
      </c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0"/>
      <c r="AL12" s="430"/>
      <c r="AM12" s="430"/>
      <c r="AN12" s="430"/>
      <c r="AO12" s="430"/>
      <c r="AP12" s="430"/>
      <c r="AQ12" s="430"/>
      <c r="AR12" s="430"/>
      <c r="AS12" s="430"/>
      <c r="AT12" s="430"/>
      <c r="AU12" s="430"/>
      <c r="AV12" s="430"/>
      <c r="AW12" s="430"/>
      <c r="AX12" s="430"/>
      <c r="AY12" s="430"/>
      <c r="AZ12" s="430"/>
      <c r="BA12" s="431"/>
      <c r="BB12" s="431"/>
      <c r="BC12" s="431"/>
      <c r="BD12" s="431"/>
      <c r="BE12" s="431"/>
      <c r="BF12" s="431"/>
      <c r="BG12" s="431"/>
      <c r="BH12" s="431"/>
      <c r="BI12" s="431"/>
      <c r="BJ12" s="431"/>
      <c r="BK12" s="431"/>
      <c r="BL12" s="431"/>
      <c r="BM12" s="431"/>
      <c r="BN12" s="431"/>
      <c r="BO12" s="431"/>
      <c r="BP12" s="431"/>
      <c r="BQ12" s="431"/>
      <c r="BR12" s="431"/>
      <c r="BS12" s="431"/>
      <c r="BT12" s="431"/>
      <c r="BU12" s="431"/>
      <c r="BV12" s="431"/>
      <c r="BW12" s="431"/>
      <c r="BX12" s="431"/>
      <c r="BY12" s="431"/>
      <c r="BZ12" s="431"/>
      <c r="CA12" s="431"/>
      <c r="CB12" s="431"/>
      <c r="CC12" s="431"/>
      <c r="CD12" s="431"/>
      <c r="CE12" s="431"/>
      <c r="CF12" s="431"/>
      <c r="CG12" s="431"/>
      <c r="CH12" s="431"/>
      <c r="CI12" s="431"/>
      <c r="CJ12" s="431"/>
      <c r="CK12" s="431"/>
      <c r="CL12" s="431"/>
      <c r="CM12" s="431"/>
      <c r="CN12" s="431"/>
      <c r="CO12" s="431"/>
      <c r="CP12" s="431"/>
      <c r="CQ12" s="431"/>
      <c r="CR12" s="431"/>
      <c r="CS12" s="431"/>
      <c r="CT12" s="431"/>
      <c r="CU12" s="431"/>
      <c r="CV12" s="431"/>
      <c r="CW12" s="431"/>
      <c r="CX12" s="431"/>
      <c r="CY12" s="431"/>
      <c r="CZ12" s="431"/>
      <c r="DA12" s="431"/>
      <c r="DB12" s="431"/>
      <c r="DC12" s="431"/>
      <c r="DD12" s="431"/>
      <c r="DE12" s="431"/>
      <c r="DF12" s="431"/>
      <c r="DG12" s="431"/>
      <c r="DH12" s="431"/>
      <c r="DI12" s="431"/>
      <c r="DJ12" s="431"/>
      <c r="DK12" s="431"/>
      <c r="DL12" s="431"/>
      <c r="DM12" s="431"/>
      <c r="DN12" s="431"/>
      <c r="DO12" s="431"/>
      <c r="DP12" s="431"/>
      <c r="DQ12" s="431"/>
      <c r="DR12" s="431"/>
      <c r="DS12" s="431"/>
      <c r="DT12" s="431"/>
      <c r="DU12" s="431"/>
      <c r="DV12" s="431"/>
      <c r="DW12" s="431"/>
      <c r="DX12" s="431"/>
      <c r="DY12" s="431"/>
      <c r="DZ12" s="431"/>
      <c r="EA12" s="431"/>
      <c r="EB12" s="431"/>
      <c r="EC12" s="431"/>
      <c r="ED12" s="431"/>
      <c r="EE12" s="431"/>
      <c r="EF12" s="431"/>
      <c r="EG12" s="431"/>
      <c r="EH12" s="431"/>
      <c r="EI12" s="431"/>
      <c r="EJ12" s="431"/>
      <c r="EK12" s="431"/>
      <c r="EL12" s="431"/>
      <c r="EM12" s="431"/>
      <c r="EN12" s="431"/>
      <c r="EO12" s="431"/>
      <c r="EP12" s="431"/>
      <c r="EQ12" s="431"/>
      <c r="ER12" s="431"/>
      <c r="ES12" s="431"/>
      <c r="ET12" s="431"/>
      <c r="EU12" s="431"/>
      <c r="EV12" s="431"/>
      <c r="EW12" s="431"/>
      <c r="EX12" s="431"/>
      <c r="EY12" s="431"/>
      <c r="EZ12" s="431"/>
      <c r="FA12" s="431"/>
      <c r="FB12" s="431"/>
      <c r="FC12" s="431"/>
      <c r="FD12" s="431"/>
      <c r="FE12" s="431"/>
      <c r="FF12" s="431"/>
      <c r="FG12" s="431"/>
      <c r="FH12" s="431"/>
      <c r="FI12" s="431"/>
      <c r="FJ12" s="431"/>
      <c r="FK12" s="431"/>
      <c r="FL12" s="431"/>
      <c r="FM12" s="431"/>
      <c r="FN12" s="431"/>
      <c r="FO12" s="431"/>
      <c r="FP12" s="431"/>
      <c r="FQ12" s="431"/>
      <c r="FR12" s="431"/>
      <c r="FS12" s="431"/>
      <c r="FT12" s="431"/>
      <c r="FU12" s="431"/>
      <c r="FV12" s="431"/>
      <c r="FW12" s="431"/>
      <c r="FX12" s="431"/>
      <c r="FY12" s="431"/>
      <c r="FZ12" s="431"/>
      <c r="GA12" s="431"/>
      <c r="GB12" s="431"/>
      <c r="GC12" s="431"/>
      <c r="GD12" s="431"/>
      <c r="GE12" s="431"/>
      <c r="GF12" s="431"/>
      <c r="GG12" s="431"/>
      <c r="GH12" s="431"/>
      <c r="GI12" s="431"/>
      <c r="GJ12" s="431"/>
      <c r="GK12" s="431"/>
      <c r="GL12" s="431"/>
      <c r="GM12" s="431"/>
      <c r="GN12" s="431"/>
      <c r="GO12" s="431"/>
      <c r="GP12" s="431"/>
      <c r="GQ12" s="431"/>
      <c r="GR12" s="431"/>
      <c r="GS12" s="431"/>
      <c r="GT12" s="431"/>
      <c r="GU12" s="431"/>
      <c r="GV12" s="431"/>
      <c r="GW12" s="431"/>
      <c r="GX12" s="431"/>
      <c r="GY12" s="431"/>
      <c r="GZ12" s="431"/>
      <c r="HA12" s="431"/>
      <c r="HB12" s="431"/>
      <c r="HC12" s="431"/>
      <c r="HD12" s="431"/>
      <c r="HE12" s="431"/>
      <c r="HF12" s="431"/>
      <c r="HG12" s="431"/>
      <c r="HH12" s="431"/>
      <c r="HI12" s="431"/>
      <c r="HJ12" s="431"/>
      <c r="HK12" s="431"/>
      <c r="HL12" s="431"/>
      <c r="HM12" s="431"/>
      <c r="HN12" s="431"/>
      <c r="HO12" s="431"/>
      <c r="HP12" s="431"/>
      <c r="HQ12" s="431"/>
      <c r="HR12" s="431"/>
      <c r="HS12" s="431"/>
      <c r="HT12" s="431"/>
      <c r="HU12" s="431"/>
      <c r="HV12" s="431"/>
      <c r="HW12" s="431"/>
      <c r="HX12" s="431"/>
      <c r="HY12" s="431"/>
      <c r="HZ12" s="431"/>
      <c r="IA12" s="431"/>
      <c r="IB12" s="431"/>
      <c r="IC12" s="431"/>
    </row>
    <row r="13" spans="1:242" x14ac:dyDescent="0.2">
      <c r="A13" s="420">
        <v>6</v>
      </c>
      <c r="B13" s="440" t="s">
        <v>16</v>
      </c>
      <c r="C13" s="433" t="s">
        <v>968</v>
      </c>
      <c r="D13" s="421" t="s">
        <v>953</v>
      </c>
      <c r="E13" s="434" t="s">
        <v>944</v>
      </c>
      <c r="F13" s="435" t="s">
        <v>969</v>
      </c>
      <c r="G13" s="435" t="s">
        <v>970</v>
      </c>
      <c r="H13" s="436">
        <v>2015</v>
      </c>
      <c r="I13" s="434" t="s">
        <v>956</v>
      </c>
      <c r="J13" s="425">
        <v>2022</v>
      </c>
      <c r="K13" s="426">
        <v>5</v>
      </c>
      <c r="L13" s="427">
        <v>47086</v>
      </c>
      <c r="M13" s="437">
        <v>97958768</v>
      </c>
      <c r="N13" s="429">
        <f>M13/N6</f>
        <v>22771.788291304023</v>
      </c>
      <c r="O13" s="438" t="s">
        <v>971</v>
      </c>
      <c r="P13" s="434" t="s">
        <v>146</v>
      </c>
      <c r="Q13" s="434" t="s">
        <v>950</v>
      </c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0"/>
      <c r="AC13" s="430"/>
      <c r="AD13" s="430"/>
      <c r="AE13" s="430"/>
      <c r="AF13" s="430"/>
      <c r="AG13" s="430"/>
      <c r="AH13" s="430"/>
      <c r="AI13" s="430"/>
      <c r="AJ13" s="430"/>
      <c r="AK13" s="430"/>
      <c r="AL13" s="430"/>
      <c r="AM13" s="430"/>
      <c r="AN13" s="430"/>
      <c r="AO13" s="430"/>
      <c r="AP13" s="430"/>
      <c r="AQ13" s="430"/>
      <c r="AR13" s="430"/>
      <c r="AS13" s="430"/>
      <c r="AT13" s="430"/>
      <c r="AU13" s="430"/>
      <c r="AV13" s="430"/>
      <c r="AW13" s="430"/>
      <c r="AX13" s="430"/>
      <c r="AY13" s="430"/>
      <c r="AZ13" s="430"/>
      <c r="BA13" s="431"/>
      <c r="BB13" s="431"/>
      <c r="BC13" s="431"/>
      <c r="BD13" s="431"/>
      <c r="BE13" s="431"/>
      <c r="BF13" s="431"/>
      <c r="BG13" s="431"/>
      <c r="BH13" s="431"/>
      <c r="BI13" s="431"/>
      <c r="BJ13" s="431"/>
      <c r="BK13" s="431"/>
      <c r="BL13" s="431"/>
      <c r="BM13" s="431"/>
      <c r="BN13" s="431"/>
      <c r="BO13" s="431"/>
      <c r="BP13" s="431"/>
      <c r="BQ13" s="431"/>
      <c r="BR13" s="431"/>
      <c r="BS13" s="431"/>
      <c r="BT13" s="431"/>
      <c r="BU13" s="431"/>
      <c r="BV13" s="431"/>
      <c r="BW13" s="431"/>
      <c r="BX13" s="431"/>
      <c r="BY13" s="431"/>
      <c r="BZ13" s="431"/>
      <c r="CA13" s="431"/>
      <c r="CB13" s="431"/>
      <c r="CC13" s="431"/>
      <c r="CD13" s="431"/>
      <c r="CE13" s="431"/>
      <c r="CF13" s="431"/>
      <c r="CG13" s="431"/>
      <c r="CH13" s="431"/>
      <c r="CI13" s="431"/>
      <c r="CJ13" s="431"/>
      <c r="CK13" s="431"/>
      <c r="CL13" s="431"/>
      <c r="CM13" s="431"/>
      <c r="CN13" s="431"/>
      <c r="CO13" s="431"/>
      <c r="CP13" s="431"/>
      <c r="CQ13" s="431"/>
      <c r="CR13" s="431"/>
      <c r="CS13" s="431"/>
      <c r="CT13" s="431"/>
      <c r="CU13" s="431"/>
      <c r="CV13" s="431"/>
      <c r="CW13" s="431"/>
      <c r="CX13" s="431"/>
      <c r="CY13" s="431"/>
      <c r="CZ13" s="431"/>
      <c r="DA13" s="431"/>
      <c r="DB13" s="431"/>
      <c r="DC13" s="431"/>
      <c r="DD13" s="431"/>
      <c r="DE13" s="431"/>
      <c r="DF13" s="431"/>
      <c r="DG13" s="431"/>
      <c r="DH13" s="431"/>
      <c r="DI13" s="431"/>
      <c r="DJ13" s="431"/>
      <c r="DK13" s="431"/>
      <c r="DL13" s="431"/>
      <c r="DM13" s="431"/>
      <c r="DN13" s="431"/>
      <c r="DO13" s="431"/>
      <c r="DP13" s="431"/>
      <c r="DQ13" s="431"/>
      <c r="DR13" s="431"/>
      <c r="DS13" s="431"/>
      <c r="DT13" s="431"/>
      <c r="DU13" s="431"/>
      <c r="DV13" s="431"/>
      <c r="DW13" s="431"/>
      <c r="DX13" s="431"/>
      <c r="DY13" s="431"/>
      <c r="DZ13" s="431"/>
      <c r="EA13" s="431"/>
      <c r="EB13" s="431"/>
      <c r="EC13" s="431"/>
      <c r="ED13" s="431"/>
      <c r="EE13" s="431"/>
      <c r="EF13" s="431"/>
      <c r="EG13" s="431"/>
      <c r="EH13" s="431"/>
      <c r="EI13" s="431"/>
      <c r="EJ13" s="431"/>
      <c r="EK13" s="431"/>
      <c r="EL13" s="431"/>
      <c r="EM13" s="431"/>
      <c r="EN13" s="431"/>
      <c r="EO13" s="431"/>
      <c r="EP13" s="431"/>
      <c r="EQ13" s="431"/>
      <c r="ER13" s="431"/>
      <c r="ES13" s="431"/>
      <c r="ET13" s="431"/>
      <c r="EU13" s="431"/>
      <c r="EV13" s="431"/>
      <c r="EW13" s="431"/>
      <c r="EX13" s="431"/>
      <c r="EY13" s="431"/>
      <c r="EZ13" s="431"/>
      <c r="FA13" s="431"/>
      <c r="FB13" s="431"/>
      <c r="FC13" s="431"/>
      <c r="FD13" s="431"/>
      <c r="FE13" s="431"/>
      <c r="FF13" s="431"/>
      <c r="FG13" s="431"/>
      <c r="FH13" s="431"/>
      <c r="FI13" s="431"/>
      <c r="FJ13" s="431"/>
      <c r="FK13" s="431"/>
      <c r="FL13" s="431"/>
      <c r="FM13" s="431"/>
      <c r="FN13" s="431"/>
      <c r="FO13" s="431"/>
      <c r="FP13" s="431"/>
      <c r="FQ13" s="431"/>
      <c r="FR13" s="431"/>
      <c r="FS13" s="431"/>
      <c r="FT13" s="431"/>
      <c r="FU13" s="431"/>
      <c r="FV13" s="431"/>
      <c r="FW13" s="431"/>
      <c r="FX13" s="431"/>
      <c r="FY13" s="431"/>
      <c r="FZ13" s="431"/>
      <c r="GA13" s="431"/>
      <c r="GB13" s="431"/>
      <c r="GC13" s="431"/>
      <c r="GD13" s="431"/>
      <c r="GE13" s="431"/>
      <c r="GF13" s="431"/>
      <c r="GG13" s="431"/>
      <c r="GH13" s="431"/>
      <c r="GI13" s="431"/>
      <c r="GJ13" s="431"/>
      <c r="GK13" s="431"/>
      <c r="GL13" s="431"/>
      <c r="GM13" s="431"/>
      <c r="GN13" s="431"/>
      <c r="GO13" s="431"/>
      <c r="GP13" s="431"/>
      <c r="GQ13" s="431"/>
      <c r="GR13" s="431"/>
      <c r="GS13" s="431"/>
      <c r="GT13" s="431"/>
      <c r="GU13" s="431"/>
      <c r="GV13" s="431"/>
      <c r="GW13" s="431"/>
      <c r="GX13" s="431"/>
      <c r="GY13" s="431"/>
      <c r="GZ13" s="431"/>
      <c r="HA13" s="431"/>
      <c r="HB13" s="431"/>
      <c r="HC13" s="431"/>
      <c r="HD13" s="431"/>
      <c r="HE13" s="431"/>
      <c r="HF13" s="431"/>
      <c r="HG13" s="431"/>
      <c r="HH13" s="431"/>
      <c r="HI13" s="431"/>
      <c r="HJ13" s="431"/>
      <c r="HK13" s="431"/>
      <c r="HL13" s="431"/>
      <c r="HM13" s="431"/>
      <c r="HN13" s="431"/>
      <c r="HO13" s="431"/>
      <c r="HP13" s="431"/>
      <c r="HQ13" s="431"/>
      <c r="HR13" s="431"/>
      <c r="HS13" s="431"/>
      <c r="HT13" s="431"/>
      <c r="HU13" s="431"/>
      <c r="HV13" s="431"/>
      <c r="HW13" s="431"/>
      <c r="HX13" s="431"/>
      <c r="HY13" s="431"/>
      <c r="HZ13" s="431"/>
      <c r="IA13" s="431"/>
      <c r="IB13" s="431"/>
      <c r="IC13" s="431"/>
    </row>
    <row r="14" spans="1:242" x14ac:dyDescent="0.2">
      <c r="A14" s="420">
        <v>7</v>
      </c>
      <c r="B14" s="440" t="s">
        <v>16</v>
      </c>
      <c r="C14" s="433" t="s">
        <v>968</v>
      </c>
      <c r="D14" s="421" t="s">
        <v>953</v>
      </c>
      <c r="E14" s="434" t="s">
        <v>944</v>
      </c>
      <c r="F14" s="435" t="s">
        <v>972</v>
      </c>
      <c r="G14" s="435" t="s">
        <v>973</v>
      </c>
      <c r="H14" s="436">
        <v>2015</v>
      </c>
      <c r="I14" s="434" t="s">
        <v>956</v>
      </c>
      <c r="J14" s="425">
        <v>2022</v>
      </c>
      <c r="K14" s="426">
        <v>5</v>
      </c>
      <c r="L14" s="427">
        <v>47086</v>
      </c>
      <c r="M14" s="437">
        <v>97441785</v>
      </c>
      <c r="N14" s="429">
        <f>M14/N6</f>
        <v>22651.608876366881</v>
      </c>
      <c r="O14" s="438" t="s">
        <v>974</v>
      </c>
      <c r="P14" s="434" t="s">
        <v>117</v>
      </c>
      <c r="Q14" s="434" t="s">
        <v>950</v>
      </c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430"/>
      <c r="AL14" s="430"/>
      <c r="AM14" s="430"/>
      <c r="AN14" s="430"/>
      <c r="AO14" s="430"/>
      <c r="AP14" s="430"/>
      <c r="AQ14" s="430"/>
      <c r="AR14" s="430"/>
      <c r="AS14" s="430"/>
      <c r="AT14" s="430"/>
      <c r="AU14" s="430"/>
      <c r="AV14" s="430"/>
      <c r="AW14" s="430"/>
      <c r="AX14" s="430"/>
      <c r="AY14" s="430"/>
      <c r="AZ14" s="430"/>
      <c r="BA14" s="431"/>
      <c r="BB14" s="431"/>
      <c r="BC14" s="431"/>
      <c r="BD14" s="431"/>
      <c r="BE14" s="431"/>
      <c r="BF14" s="431"/>
      <c r="BG14" s="431"/>
      <c r="BH14" s="431"/>
      <c r="BI14" s="431"/>
      <c r="BJ14" s="431"/>
      <c r="BK14" s="431"/>
      <c r="BL14" s="431"/>
      <c r="BM14" s="431"/>
      <c r="BN14" s="431"/>
      <c r="BO14" s="431"/>
      <c r="BP14" s="431"/>
      <c r="BQ14" s="431"/>
      <c r="BR14" s="431"/>
      <c r="BS14" s="431"/>
      <c r="BT14" s="431"/>
      <c r="BU14" s="431"/>
      <c r="BV14" s="431"/>
      <c r="BW14" s="431"/>
      <c r="BX14" s="431"/>
      <c r="BY14" s="431"/>
      <c r="BZ14" s="431"/>
      <c r="CA14" s="431"/>
      <c r="CB14" s="431"/>
      <c r="CC14" s="431"/>
      <c r="CD14" s="431"/>
      <c r="CE14" s="431"/>
      <c r="CF14" s="431"/>
      <c r="CG14" s="431"/>
      <c r="CH14" s="431"/>
      <c r="CI14" s="431"/>
      <c r="CJ14" s="431"/>
      <c r="CK14" s="431"/>
      <c r="CL14" s="431"/>
      <c r="CM14" s="431"/>
      <c r="CN14" s="431"/>
      <c r="CO14" s="431"/>
      <c r="CP14" s="431"/>
      <c r="CQ14" s="431"/>
      <c r="CR14" s="431"/>
      <c r="CS14" s="431"/>
      <c r="CT14" s="431"/>
      <c r="CU14" s="431"/>
      <c r="CV14" s="431"/>
      <c r="CW14" s="431"/>
      <c r="CX14" s="431"/>
      <c r="CY14" s="431"/>
      <c r="CZ14" s="431"/>
      <c r="DA14" s="431"/>
      <c r="DB14" s="431"/>
      <c r="DC14" s="431"/>
      <c r="DD14" s="431"/>
      <c r="DE14" s="431"/>
      <c r="DF14" s="431"/>
      <c r="DG14" s="431"/>
      <c r="DH14" s="431"/>
      <c r="DI14" s="431"/>
      <c r="DJ14" s="431"/>
      <c r="DK14" s="431"/>
      <c r="DL14" s="431"/>
      <c r="DM14" s="431"/>
      <c r="DN14" s="431"/>
      <c r="DO14" s="431"/>
      <c r="DP14" s="431"/>
      <c r="DQ14" s="431"/>
      <c r="DR14" s="431"/>
      <c r="DS14" s="431"/>
      <c r="DT14" s="431"/>
      <c r="DU14" s="431"/>
      <c r="DV14" s="431"/>
      <c r="DW14" s="431"/>
      <c r="DX14" s="431"/>
      <c r="DY14" s="431"/>
      <c r="DZ14" s="431"/>
      <c r="EA14" s="431"/>
      <c r="EB14" s="431"/>
      <c r="EC14" s="431"/>
      <c r="ED14" s="431"/>
      <c r="EE14" s="431"/>
      <c r="EF14" s="431"/>
      <c r="EG14" s="431"/>
      <c r="EH14" s="431"/>
      <c r="EI14" s="431"/>
      <c r="EJ14" s="431"/>
      <c r="EK14" s="431"/>
      <c r="EL14" s="431"/>
      <c r="EM14" s="431"/>
      <c r="EN14" s="431"/>
      <c r="EO14" s="431"/>
      <c r="EP14" s="431"/>
      <c r="EQ14" s="431"/>
      <c r="ER14" s="431"/>
      <c r="ES14" s="431"/>
      <c r="ET14" s="431"/>
      <c r="EU14" s="431"/>
      <c r="EV14" s="431"/>
      <c r="EW14" s="431"/>
      <c r="EX14" s="431"/>
      <c r="EY14" s="431"/>
      <c r="EZ14" s="431"/>
      <c r="FA14" s="431"/>
      <c r="FB14" s="431"/>
      <c r="FC14" s="431"/>
      <c r="FD14" s="431"/>
      <c r="FE14" s="431"/>
      <c r="FF14" s="431"/>
      <c r="FG14" s="431"/>
      <c r="FH14" s="431"/>
      <c r="FI14" s="431"/>
      <c r="FJ14" s="431"/>
      <c r="FK14" s="431"/>
      <c r="FL14" s="431"/>
      <c r="FM14" s="431"/>
      <c r="FN14" s="431"/>
      <c r="FO14" s="431"/>
      <c r="FP14" s="431"/>
      <c r="FQ14" s="431"/>
      <c r="FR14" s="431"/>
      <c r="FS14" s="431"/>
      <c r="FT14" s="431"/>
      <c r="FU14" s="431"/>
      <c r="FV14" s="431"/>
      <c r="FW14" s="431"/>
      <c r="FX14" s="431"/>
      <c r="FY14" s="431"/>
      <c r="FZ14" s="431"/>
      <c r="GA14" s="431"/>
      <c r="GB14" s="431"/>
      <c r="GC14" s="431"/>
      <c r="GD14" s="431"/>
      <c r="GE14" s="431"/>
      <c r="GF14" s="431"/>
      <c r="GG14" s="431"/>
      <c r="GH14" s="431"/>
      <c r="GI14" s="431"/>
      <c r="GJ14" s="431"/>
      <c r="GK14" s="431"/>
      <c r="GL14" s="431"/>
      <c r="GM14" s="431"/>
      <c r="GN14" s="431"/>
      <c r="GO14" s="431"/>
      <c r="GP14" s="431"/>
      <c r="GQ14" s="431"/>
      <c r="GR14" s="431"/>
      <c r="GS14" s="431"/>
      <c r="GT14" s="431"/>
      <c r="GU14" s="431"/>
      <c r="GV14" s="431"/>
      <c r="GW14" s="431"/>
      <c r="GX14" s="431"/>
      <c r="GY14" s="431"/>
      <c r="GZ14" s="431"/>
      <c r="HA14" s="431"/>
      <c r="HB14" s="431"/>
      <c r="HC14" s="431"/>
      <c r="HD14" s="431"/>
      <c r="HE14" s="431"/>
      <c r="HF14" s="431"/>
      <c r="HG14" s="431"/>
      <c r="HH14" s="431"/>
      <c r="HI14" s="431"/>
      <c r="HJ14" s="431"/>
      <c r="HK14" s="431"/>
      <c r="HL14" s="431"/>
      <c r="HM14" s="431"/>
      <c r="HN14" s="431"/>
      <c r="HO14" s="431"/>
      <c r="HP14" s="431"/>
      <c r="HQ14" s="431"/>
      <c r="HR14" s="431"/>
      <c r="HS14" s="431"/>
      <c r="HT14" s="431"/>
      <c r="HU14" s="431"/>
      <c r="HV14" s="431"/>
      <c r="HW14" s="431"/>
      <c r="HX14" s="431"/>
      <c r="HY14" s="431"/>
      <c r="HZ14" s="431"/>
      <c r="IA14" s="431"/>
      <c r="IB14" s="431"/>
      <c r="IC14" s="431"/>
    </row>
    <row r="15" spans="1:242" x14ac:dyDescent="0.2">
      <c r="A15" s="420">
        <v>8</v>
      </c>
      <c r="B15" s="440" t="s">
        <v>951</v>
      </c>
      <c r="C15" s="433" t="s">
        <v>968</v>
      </c>
      <c r="D15" s="421" t="s">
        <v>975</v>
      </c>
      <c r="E15" s="434" t="s">
        <v>944</v>
      </c>
      <c r="F15" s="435" t="s">
        <v>976</v>
      </c>
      <c r="G15" s="435" t="s">
        <v>977</v>
      </c>
      <c r="H15" s="436">
        <v>1998</v>
      </c>
      <c r="I15" s="434" t="s">
        <v>956</v>
      </c>
      <c r="J15" s="425">
        <v>2022</v>
      </c>
      <c r="K15" s="426">
        <v>5</v>
      </c>
      <c r="L15" s="427">
        <v>8753</v>
      </c>
      <c r="M15" s="437">
        <v>16738731</v>
      </c>
      <c r="N15" s="429">
        <f>M15/N6</f>
        <v>3891.1354887301941</v>
      </c>
      <c r="O15" s="438" t="s">
        <v>978</v>
      </c>
      <c r="P15" s="434" t="s">
        <v>21</v>
      </c>
      <c r="Q15" s="434" t="s">
        <v>950</v>
      </c>
      <c r="R15" s="430"/>
      <c r="S15" s="430"/>
      <c r="T15" s="430"/>
      <c r="U15" s="430"/>
      <c r="V15" s="430"/>
      <c r="W15" s="430"/>
      <c r="X15" s="430"/>
      <c r="Y15" s="430"/>
      <c r="Z15" s="430"/>
      <c r="AA15" s="430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0"/>
      <c r="AU15" s="430"/>
      <c r="AV15" s="430"/>
      <c r="AW15" s="430"/>
      <c r="AX15" s="430"/>
      <c r="AY15" s="430"/>
      <c r="AZ15" s="430"/>
      <c r="BA15" s="431"/>
      <c r="BB15" s="431"/>
      <c r="BC15" s="431"/>
      <c r="BD15" s="431"/>
      <c r="BE15" s="431"/>
      <c r="BF15" s="431"/>
      <c r="BG15" s="431"/>
      <c r="BH15" s="431"/>
      <c r="BI15" s="431"/>
      <c r="BJ15" s="431"/>
      <c r="BK15" s="431"/>
      <c r="BL15" s="431"/>
      <c r="BM15" s="431"/>
      <c r="BN15" s="431"/>
      <c r="BO15" s="431"/>
      <c r="BP15" s="431"/>
      <c r="BQ15" s="431"/>
      <c r="BR15" s="431"/>
      <c r="BS15" s="431"/>
      <c r="BT15" s="431"/>
      <c r="BU15" s="431"/>
      <c r="BV15" s="431"/>
      <c r="BW15" s="431"/>
      <c r="BX15" s="431"/>
      <c r="BY15" s="431"/>
      <c r="BZ15" s="431"/>
      <c r="CA15" s="431"/>
      <c r="CB15" s="431"/>
      <c r="CC15" s="431"/>
      <c r="CD15" s="431"/>
      <c r="CE15" s="431"/>
      <c r="CF15" s="431"/>
      <c r="CG15" s="431"/>
      <c r="CH15" s="431"/>
      <c r="CI15" s="431"/>
      <c r="CJ15" s="431"/>
      <c r="CK15" s="431"/>
      <c r="CL15" s="431"/>
      <c r="CM15" s="431"/>
      <c r="CN15" s="431"/>
      <c r="CO15" s="431"/>
      <c r="CP15" s="431"/>
      <c r="CQ15" s="431"/>
      <c r="CR15" s="431"/>
      <c r="CS15" s="431"/>
      <c r="CT15" s="431"/>
      <c r="CU15" s="431"/>
      <c r="CV15" s="431"/>
      <c r="CW15" s="431"/>
      <c r="CX15" s="431"/>
      <c r="CY15" s="431"/>
      <c r="CZ15" s="431"/>
      <c r="DA15" s="431"/>
      <c r="DB15" s="431"/>
      <c r="DC15" s="431"/>
      <c r="DD15" s="431"/>
      <c r="DE15" s="431"/>
      <c r="DF15" s="431"/>
      <c r="DG15" s="431"/>
      <c r="DH15" s="431"/>
      <c r="DI15" s="431"/>
      <c r="DJ15" s="431"/>
      <c r="DK15" s="431"/>
      <c r="DL15" s="431"/>
      <c r="DM15" s="431"/>
      <c r="DN15" s="431"/>
      <c r="DO15" s="431"/>
      <c r="DP15" s="431"/>
      <c r="DQ15" s="431"/>
      <c r="DR15" s="431"/>
      <c r="DS15" s="431"/>
      <c r="DT15" s="431"/>
      <c r="DU15" s="431"/>
      <c r="DV15" s="431"/>
      <c r="DW15" s="431"/>
      <c r="DX15" s="431"/>
      <c r="DY15" s="431"/>
      <c r="DZ15" s="431"/>
      <c r="EA15" s="431"/>
      <c r="EB15" s="431"/>
      <c r="EC15" s="431"/>
      <c r="ED15" s="431"/>
      <c r="EE15" s="431"/>
      <c r="EF15" s="431"/>
      <c r="EG15" s="431"/>
      <c r="EH15" s="431"/>
      <c r="EI15" s="431"/>
      <c r="EJ15" s="431"/>
      <c r="EK15" s="431"/>
      <c r="EL15" s="431"/>
      <c r="EM15" s="431"/>
      <c r="EN15" s="431"/>
      <c r="EO15" s="431"/>
      <c r="EP15" s="431"/>
      <c r="EQ15" s="431"/>
      <c r="ER15" s="431"/>
      <c r="ES15" s="431"/>
      <c r="ET15" s="431"/>
      <c r="EU15" s="431"/>
      <c r="EV15" s="431"/>
      <c r="EW15" s="431"/>
      <c r="EX15" s="431"/>
      <c r="EY15" s="431"/>
      <c r="EZ15" s="431"/>
      <c r="FA15" s="431"/>
      <c r="FB15" s="431"/>
      <c r="FC15" s="431"/>
      <c r="FD15" s="431"/>
      <c r="FE15" s="431"/>
      <c r="FF15" s="431"/>
      <c r="FG15" s="431"/>
      <c r="FH15" s="431"/>
      <c r="FI15" s="431"/>
      <c r="FJ15" s="431"/>
      <c r="FK15" s="431"/>
      <c r="FL15" s="431"/>
      <c r="FM15" s="431"/>
      <c r="FN15" s="431"/>
      <c r="FO15" s="431"/>
      <c r="FP15" s="431"/>
      <c r="FQ15" s="431"/>
      <c r="FR15" s="431"/>
      <c r="FS15" s="431"/>
      <c r="FT15" s="431"/>
      <c r="FU15" s="431"/>
      <c r="FV15" s="431"/>
      <c r="FW15" s="431"/>
      <c r="FX15" s="431"/>
      <c r="FY15" s="431"/>
      <c r="FZ15" s="431"/>
      <c r="GA15" s="431"/>
      <c r="GB15" s="431"/>
      <c r="GC15" s="431"/>
      <c r="GD15" s="431"/>
      <c r="GE15" s="431"/>
      <c r="GF15" s="431"/>
      <c r="GG15" s="431"/>
      <c r="GH15" s="431"/>
      <c r="GI15" s="431"/>
      <c r="GJ15" s="431"/>
      <c r="GK15" s="431"/>
      <c r="GL15" s="431"/>
      <c r="GM15" s="431"/>
      <c r="GN15" s="431"/>
      <c r="GO15" s="431"/>
      <c r="GP15" s="431"/>
      <c r="GQ15" s="431"/>
      <c r="GR15" s="431"/>
      <c r="GS15" s="431"/>
      <c r="GT15" s="431"/>
      <c r="GU15" s="431"/>
      <c r="GV15" s="431"/>
      <c r="GW15" s="431"/>
      <c r="GX15" s="431"/>
      <c r="GY15" s="431"/>
      <c r="GZ15" s="431"/>
      <c r="HA15" s="431"/>
      <c r="HB15" s="431"/>
      <c r="HC15" s="431"/>
      <c r="HD15" s="431"/>
      <c r="HE15" s="431"/>
      <c r="HF15" s="431"/>
      <c r="HG15" s="431"/>
      <c r="HH15" s="431"/>
      <c r="HI15" s="431"/>
      <c r="HJ15" s="431"/>
      <c r="HK15" s="431"/>
      <c r="HL15" s="431"/>
      <c r="HM15" s="431"/>
      <c r="HN15" s="431"/>
      <c r="HO15" s="431"/>
      <c r="HP15" s="431"/>
      <c r="HQ15" s="431"/>
      <c r="HR15" s="431"/>
      <c r="HS15" s="431"/>
      <c r="HT15" s="431"/>
      <c r="HU15" s="431"/>
      <c r="HV15" s="431"/>
      <c r="HW15" s="431"/>
      <c r="HX15" s="431"/>
      <c r="HY15" s="431"/>
      <c r="HZ15" s="431"/>
      <c r="IA15" s="431"/>
      <c r="IB15" s="431"/>
      <c r="IC15" s="431"/>
    </row>
    <row r="16" spans="1:242" x14ac:dyDescent="0.2">
      <c r="A16" s="420">
        <v>9</v>
      </c>
      <c r="B16" s="440" t="s">
        <v>979</v>
      </c>
      <c r="C16" s="433" t="s">
        <v>980</v>
      </c>
      <c r="D16" s="421" t="s">
        <v>981</v>
      </c>
      <c r="E16" s="434" t="s">
        <v>944</v>
      </c>
      <c r="F16" s="435" t="s">
        <v>982</v>
      </c>
      <c r="G16" s="444" t="s">
        <v>983</v>
      </c>
      <c r="H16" s="436">
        <v>2017</v>
      </c>
      <c r="I16" s="434" t="s">
        <v>956</v>
      </c>
      <c r="J16" s="425">
        <v>2022</v>
      </c>
      <c r="K16" s="426">
        <v>6</v>
      </c>
      <c r="L16" s="427">
        <v>36220</v>
      </c>
      <c r="M16" s="437">
        <v>114210000</v>
      </c>
      <c r="N16" s="429">
        <f>M16/N6</f>
        <v>26549.59830395001</v>
      </c>
      <c r="O16" s="444" t="s">
        <v>984</v>
      </c>
      <c r="P16" s="434" t="s">
        <v>374</v>
      </c>
      <c r="Q16" s="434" t="s">
        <v>950</v>
      </c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0"/>
      <c r="AU16" s="430"/>
      <c r="AV16" s="430"/>
      <c r="AW16" s="430"/>
      <c r="AX16" s="430"/>
      <c r="AY16" s="430"/>
      <c r="AZ16" s="430"/>
      <c r="BA16" s="431"/>
      <c r="BB16" s="431"/>
      <c r="BC16" s="431"/>
      <c r="BD16" s="431"/>
      <c r="BE16" s="431"/>
      <c r="BF16" s="431"/>
      <c r="BG16" s="431"/>
      <c r="BH16" s="431"/>
      <c r="BI16" s="431"/>
      <c r="BJ16" s="431"/>
      <c r="BK16" s="431"/>
      <c r="BL16" s="431"/>
      <c r="BM16" s="431"/>
      <c r="BN16" s="431"/>
      <c r="BO16" s="431"/>
      <c r="BP16" s="431"/>
      <c r="BQ16" s="431"/>
      <c r="BR16" s="431"/>
      <c r="BS16" s="431"/>
      <c r="BT16" s="431"/>
      <c r="BU16" s="431"/>
      <c r="BV16" s="431"/>
      <c r="BW16" s="431"/>
      <c r="BX16" s="431"/>
      <c r="BY16" s="431"/>
      <c r="BZ16" s="431"/>
      <c r="CA16" s="431"/>
      <c r="CB16" s="431"/>
      <c r="CC16" s="431"/>
      <c r="CD16" s="431"/>
      <c r="CE16" s="431"/>
      <c r="CF16" s="431"/>
      <c r="CG16" s="431"/>
      <c r="CH16" s="431"/>
      <c r="CI16" s="431"/>
      <c r="CJ16" s="431"/>
      <c r="CK16" s="431"/>
      <c r="CL16" s="431"/>
      <c r="CM16" s="431"/>
      <c r="CN16" s="431"/>
      <c r="CO16" s="431"/>
      <c r="CP16" s="431"/>
      <c r="CQ16" s="431"/>
      <c r="CR16" s="431"/>
      <c r="CS16" s="431"/>
      <c r="CT16" s="431"/>
      <c r="CU16" s="431"/>
      <c r="CV16" s="431"/>
      <c r="CW16" s="431"/>
      <c r="CX16" s="431"/>
      <c r="CY16" s="431"/>
      <c r="CZ16" s="431"/>
      <c r="DA16" s="431"/>
      <c r="DB16" s="431"/>
      <c r="DC16" s="431"/>
      <c r="DD16" s="431"/>
      <c r="DE16" s="431"/>
      <c r="DF16" s="431"/>
      <c r="DG16" s="431"/>
      <c r="DH16" s="431"/>
      <c r="DI16" s="431"/>
      <c r="DJ16" s="431"/>
      <c r="DK16" s="431"/>
      <c r="DL16" s="431"/>
      <c r="DM16" s="431"/>
      <c r="DN16" s="431"/>
      <c r="DO16" s="431"/>
      <c r="DP16" s="431"/>
      <c r="DQ16" s="431"/>
      <c r="DR16" s="431"/>
      <c r="DS16" s="431"/>
      <c r="DT16" s="431"/>
      <c r="DU16" s="431"/>
      <c r="DV16" s="431"/>
      <c r="DW16" s="431"/>
      <c r="DX16" s="431"/>
      <c r="DY16" s="431"/>
      <c r="DZ16" s="431"/>
      <c r="EA16" s="431"/>
      <c r="EB16" s="431"/>
      <c r="EC16" s="431"/>
      <c r="ED16" s="431"/>
      <c r="EE16" s="431"/>
      <c r="EF16" s="431"/>
      <c r="EG16" s="431"/>
      <c r="EH16" s="431"/>
      <c r="EI16" s="431"/>
      <c r="EJ16" s="431"/>
      <c r="EK16" s="431"/>
      <c r="EL16" s="431"/>
      <c r="EM16" s="431"/>
      <c r="EN16" s="431"/>
      <c r="EO16" s="431"/>
      <c r="EP16" s="431"/>
      <c r="EQ16" s="431"/>
      <c r="ER16" s="431"/>
      <c r="ES16" s="431"/>
      <c r="ET16" s="431"/>
      <c r="EU16" s="431"/>
      <c r="EV16" s="431"/>
      <c r="EW16" s="431"/>
      <c r="EX16" s="431"/>
      <c r="EY16" s="431"/>
      <c r="EZ16" s="431"/>
      <c r="FA16" s="431"/>
      <c r="FB16" s="431"/>
      <c r="FC16" s="431"/>
      <c r="FD16" s="431"/>
      <c r="FE16" s="431"/>
      <c r="FF16" s="431"/>
      <c r="FG16" s="431"/>
      <c r="FH16" s="431"/>
      <c r="FI16" s="431"/>
      <c r="FJ16" s="431"/>
      <c r="FK16" s="431"/>
      <c r="FL16" s="431"/>
      <c r="FM16" s="431"/>
      <c r="FN16" s="431"/>
      <c r="FO16" s="431"/>
      <c r="FP16" s="431"/>
      <c r="FQ16" s="431"/>
      <c r="FR16" s="431"/>
      <c r="FS16" s="431"/>
      <c r="FT16" s="431"/>
      <c r="FU16" s="431"/>
      <c r="FV16" s="431"/>
      <c r="FW16" s="431"/>
      <c r="FX16" s="431"/>
      <c r="FY16" s="431"/>
      <c r="FZ16" s="431"/>
      <c r="GA16" s="431"/>
      <c r="GB16" s="431"/>
      <c r="GC16" s="431"/>
      <c r="GD16" s="431"/>
      <c r="GE16" s="431"/>
      <c r="GF16" s="431"/>
      <c r="GG16" s="431"/>
      <c r="GH16" s="431"/>
      <c r="GI16" s="431"/>
      <c r="GJ16" s="431"/>
      <c r="GK16" s="431"/>
      <c r="GL16" s="431"/>
      <c r="GM16" s="431"/>
      <c r="GN16" s="431"/>
      <c r="GO16" s="431"/>
      <c r="GP16" s="431"/>
      <c r="GQ16" s="431"/>
      <c r="GR16" s="431"/>
      <c r="GS16" s="431"/>
      <c r="GT16" s="431"/>
      <c r="GU16" s="431"/>
      <c r="GV16" s="431"/>
      <c r="GW16" s="431"/>
      <c r="GX16" s="431"/>
      <c r="GY16" s="431"/>
      <c r="GZ16" s="431"/>
      <c r="HA16" s="431"/>
      <c r="HB16" s="431"/>
      <c r="HC16" s="431"/>
      <c r="HD16" s="431"/>
      <c r="HE16" s="431"/>
      <c r="HF16" s="431"/>
      <c r="HG16" s="431"/>
      <c r="HH16" s="431"/>
      <c r="HI16" s="431"/>
      <c r="HJ16" s="431"/>
      <c r="HK16" s="431"/>
      <c r="HL16" s="431"/>
      <c r="HM16" s="431"/>
      <c r="HN16" s="431"/>
      <c r="HO16" s="431"/>
      <c r="HP16" s="431"/>
      <c r="HQ16" s="431"/>
      <c r="HR16" s="431"/>
      <c r="HS16" s="431"/>
      <c r="HT16" s="431"/>
      <c r="HU16" s="431"/>
      <c r="HV16" s="431"/>
      <c r="HW16" s="431"/>
      <c r="HX16" s="431"/>
      <c r="HY16" s="431"/>
      <c r="HZ16" s="431"/>
      <c r="IA16" s="431"/>
      <c r="IB16" s="431"/>
      <c r="IC16" s="431"/>
    </row>
    <row r="17" spans="1:237" x14ac:dyDescent="0.2">
      <c r="A17" s="420">
        <v>10</v>
      </c>
      <c r="B17" s="440" t="s">
        <v>979</v>
      </c>
      <c r="C17" s="433" t="s">
        <v>968</v>
      </c>
      <c r="D17" s="421" t="s">
        <v>985</v>
      </c>
      <c r="E17" s="434" t="s">
        <v>944</v>
      </c>
      <c r="F17" s="435" t="s">
        <v>986</v>
      </c>
      <c r="G17" s="444" t="s">
        <v>987</v>
      </c>
      <c r="H17" s="436">
        <v>2016</v>
      </c>
      <c r="I17" s="434" t="s">
        <v>956</v>
      </c>
      <c r="J17" s="425">
        <v>2022</v>
      </c>
      <c r="K17" s="426">
        <v>5</v>
      </c>
      <c r="L17" s="427">
        <v>37872</v>
      </c>
      <c r="M17" s="437">
        <v>98398800</v>
      </c>
      <c r="N17" s="429">
        <f>M17/N6</f>
        <v>22874.079446552107</v>
      </c>
      <c r="O17" s="445" t="s">
        <v>961</v>
      </c>
      <c r="P17" s="434" t="s">
        <v>21</v>
      </c>
      <c r="Q17" s="434" t="s">
        <v>950</v>
      </c>
      <c r="R17" s="430"/>
      <c r="S17" s="430"/>
      <c r="T17" s="430"/>
      <c r="U17" s="430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0"/>
      <c r="AU17" s="430"/>
      <c r="AV17" s="430"/>
      <c r="AW17" s="430"/>
      <c r="AX17" s="430"/>
      <c r="AY17" s="430"/>
      <c r="AZ17" s="430"/>
      <c r="BA17" s="431"/>
      <c r="BB17" s="431"/>
      <c r="BC17" s="431"/>
      <c r="BD17" s="431"/>
      <c r="BE17" s="431"/>
      <c r="BF17" s="431"/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431"/>
      <c r="BS17" s="431"/>
      <c r="BT17" s="431"/>
      <c r="BU17" s="431"/>
      <c r="BV17" s="431"/>
      <c r="BW17" s="431"/>
      <c r="BX17" s="431"/>
      <c r="BY17" s="431"/>
      <c r="BZ17" s="431"/>
      <c r="CA17" s="431"/>
      <c r="CB17" s="431"/>
      <c r="CC17" s="431"/>
      <c r="CD17" s="431"/>
      <c r="CE17" s="431"/>
      <c r="CF17" s="431"/>
      <c r="CG17" s="431"/>
      <c r="CH17" s="431"/>
      <c r="CI17" s="431"/>
      <c r="CJ17" s="431"/>
      <c r="CK17" s="431"/>
      <c r="CL17" s="431"/>
      <c r="CM17" s="431"/>
      <c r="CN17" s="431"/>
      <c r="CO17" s="431"/>
      <c r="CP17" s="431"/>
      <c r="CQ17" s="431"/>
      <c r="CR17" s="431"/>
      <c r="CS17" s="431"/>
      <c r="CT17" s="431"/>
      <c r="CU17" s="431"/>
      <c r="CV17" s="431"/>
      <c r="CW17" s="431"/>
      <c r="CX17" s="431"/>
      <c r="CY17" s="431"/>
      <c r="CZ17" s="431"/>
      <c r="DA17" s="431"/>
      <c r="DB17" s="431"/>
      <c r="DC17" s="431"/>
      <c r="DD17" s="431"/>
      <c r="DE17" s="431"/>
      <c r="DF17" s="431"/>
      <c r="DG17" s="431"/>
      <c r="DH17" s="431"/>
      <c r="DI17" s="431"/>
      <c r="DJ17" s="431"/>
      <c r="DK17" s="431"/>
      <c r="DL17" s="431"/>
      <c r="DM17" s="431"/>
      <c r="DN17" s="431"/>
      <c r="DO17" s="431"/>
      <c r="DP17" s="431"/>
      <c r="DQ17" s="431"/>
      <c r="DR17" s="431"/>
      <c r="DS17" s="431"/>
      <c r="DT17" s="431"/>
      <c r="DU17" s="431"/>
      <c r="DV17" s="431"/>
      <c r="DW17" s="431"/>
      <c r="DX17" s="431"/>
      <c r="DY17" s="431"/>
      <c r="DZ17" s="431"/>
      <c r="EA17" s="431"/>
      <c r="EB17" s="431"/>
      <c r="EC17" s="431"/>
      <c r="ED17" s="431"/>
      <c r="EE17" s="431"/>
      <c r="EF17" s="431"/>
      <c r="EG17" s="431"/>
      <c r="EH17" s="431"/>
      <c r="EI17" s="431"/>
      <c r="EJ17" s="431"/>
      <c r="EK17" s="431"/>
      <c r="EL17" s="431"/>
      <c r="EM17" s="431"/>
      <c r="EN17" s="431"/>
      <c r="EO17" s="431"/>
      <c r="EP17" s="431"/>
      <c r="EQ17" s="431"/>
      <c r="ER17" s="431"/>
      <c r="ES17" s="431"/>
      <c r="ET17" s="431"/>
      <c r="EU17" s="431"/>
      <c r="EV17" s="431"/>
      <c r="EW17" s="431"/>
      <c r="EX17" s="431"/>
      <c r="EY17" s="431"/>
      <c r="EZ17" s="431"/>
      <c r="FA17" s="431"/>
      <c r="FB17" s="431"/>
      <c r="FC17" s="431"/>
      <c r="FD17" s="431"/>
      <c r="FE17" s="431"/>
      <c r="FF17" s="431"/>
      <c r="FG17" s="431"/>
      <c r="FH17" s="431"/>
      <c r="FI17" s="431"/>
      <c r="FJ17" s="431"/>
      <c r="FK17" s="431"/>
      <c r="FL17" s="431"/>
      <c r="FM17" s="431"/>
      <c r="FN17" s="431"/>
      <c r="FO17" s="431"/>
      <c r="FP17" s="431"/>
      <c r="FQ17" s="431"/>
      <c r="FR17" s="431"/>
      <c r="FS17" s="431"/>
      <c r="FT17" s="431"/>
      <c r="FU17" s="431"/>
      <c r="FV17" s="431"/>
      <c r="FW17" s="431"/>
      <c r="FX17" s="431"/>
      <c r="FY17" s="431"/>
      <c r="FZ17" s="431"/>
      <c r="GA17" s="431"/>
      <c r="GB17" s="431"/>
      <c r="GC17" s="431"/>
      <c r="GD17" s="431"/>
      <c r="GE17" s="431"/>
      <c r="GF17" s="431"/>
      <c r="GG17" s="431"/>
      <c r="GH17" s="431"/>
      <c r="GI17" s="431"/>
      <c r="GJ17" s="431"/>
      <c r="GK17" s="431"/>
      <c r="GL17" s="431"/>
      <c r="GM17" s="431"/>
      <c r="GN17" s="431"/>
      <c r="GO17" s="431"/>
      <c r="GP17" s="431"/>
      <c r="GQ17" s="431"/>
      <c r="GR17" s="431"/>
      <c r="GS17" s="431"/>
      <c r="GT17" s="431"/>
      <c r="GU17" s="431"/>
      <c r="GV17" s="431"/>
      <c r="GW17" s="431"/>
      <c r="GX17" s="431"/>
      <c r="GY17" s="431"/>
      <c r="GZ17" s="431"/>
      <c r="HA17" s="431"/>
      <c r="HB17" s="431"/>
      <c r="HC17" s="431"/>
      <c r="HD17" s="431"/>
      <c r="HE17" s="431"/>
      <c r="HF17" s="431"/>
      <c r="HG17" s="431"/>
      <c r="HH17" s="431"/>
      <c r="HI17" s="431"/>
      <c r="HJ17" s="431"/>
      <c r="HK17" s="431"/>
      <c r="HL17" s="431"/>
      <c r="HM17" s="431"/>
      <c r="HN17" s="431"/>
      <c r="HO17" s="431"/>
      <c r="HP17" s="431"/>
      <c r="HQ17" s="431"/>
      <c r="HR17" s="431"/>
      <c r="HS17" s="431"/>
      <c r="HT17" s="431"/>
      <c r="HU17" s="431"/>
      <c r="HV17" s="431"/>
      <c r="HW17" s="431"/>
      <c r="HX17" s="431"/>
      <c r="HY17" s="431"/>
      <c r="HZ17" s="431"/>
      <c r="IA17" s="431"/>
      <c r="IB17" s="431"/>
      <c r="IC17" s="431"/>
    </row>
    <row r="18" spans="1:237" x14ac:dyDescent="0.2">
      <c r="A18" s="420">
        <v>11</v>
      </c>
      <c r="B18" s="440" t="s">
        <v>951</v>
      </c>
      <c r="C18" s="433" t="s">
        <v>968</v>
      </c>
      <c r="D18" s="421" t="s">
        <v>988</v>
      </c>
      <c r="E18" s="434" t="s">
        <v>944</v>
      </c>
      <c r="F18" s="435" t="s">
        <v>989</v>
      </c>
      <c r="G18" s="435" t="s">
        <v>990</v>
      </c>
      <c r="H18" s="436">
        <v>2002</v>
      </c>
      <c r="I18" s="434" t="s">
        <v>956</v>
      </c>
      <c r="J18" s="425">
        <v>2022</v>
      </c>
      <c r="K18" s="426">
        <v>5</v>
      </c>
      <c r="L18" s="427">
        <v>8811</v>
      </c>
      <c r="M18" s="437">
        <v>20817000</v>
      </c>
      <c r="N18" s="429">
        <f>M18/N6</f>
        <v>4839.1821022093281</v>
      </c>
      <c r="O18" s="438" t="s">
        <v>991</v>
      </c>
      <c r="P18" s="434" t="s">
        <v>21</v>
      </c>
      <c r="Q18" s="434" t="s">
        <v>950</v>
      </c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0"/>
      <c r="AU18" s="430"/>
      <c r="AV18" s="430"/>
      <c r="AW18" s="430"/>
      <c r="AX18" s="430"/>
      <c r="AY18" s="430"/>
      <c r="AZ18" s="430"/>
      <c r="BA18" s="431"/>
      <c r="BB18" s="431"/>
      <c r="BC18" s="431"/>
      <c r="BD18" s="431"/>
      <c r="BE18" s="431"/>
      <c r="BF18" s="431"/>
      <c r="BG18" s="431"/>
      <c r="BH18" s="431"/>
      <c r="BI18" s="431"/>
      <c r="BJ18" s="431"/>
      <c r="BK18" s="431"/>
      <c r="BL18" s="431"/>
      <c r="BM18" s="431"/>
      <c r="BN18" s="431"/>
      <c r="BO18" s="431"/>
      <c r="BP18" s="431"/>
      <c r="BQ18" s="431"/>
      <c r="BR18" s="431"/>
      <c r="BS18" s="431"/>
      <c r="BT18" s="431"/>
      <c r="BU18" s="431"/>
      <c r="BV18" s="431"/>
      <c r="BW18" s="431"/>
      <c r="BX18" s="431"/>
      <c r="BY18" s="431"/>
      <c r="BZ18" s="431"/>
      <c r="CA18" s="431"/>
      <c r="CB18" s="431"/>
      <c r="CC18" s="431"/>
      <c r="CD18" s="431"/>
      <c r="CE18" s="431"/>
      <c r="CF18" s="431"/>
      <c r="CG18" s="431"/>
      <c r="CH18" s="431"/>
      <c r="CI18" s="431"/>
      <c r="CJ18" s="431"/>
      <c r="CK18" s="431"/>
      <c r="CL18" s="431"/>
      <c r="CM18" s="431"/>
      <c r="CN18" s="431"/>
      <c r="CO18" s="431"/>
      <c r="CP18" s="431"/>
      <c r="CQ18" s="431"/>
      <c r="CR18" s="431"/>
      <c r="CS18" s="431"/>
      <c r="CT18" s="431"/>
      <c r="CU18" s="431"/>
      <c r="CV18" s="431"/>
      <c r="CW18" s="431"/>
      <c r="CX18" s="431"/>
      <c r="CY18" s="431"/>
      <c r="CZ18" s="431"/>
      <c r="DA18" s="431"/>
      <c r="DB18" s="431"/>
      <c r="DC18" s="431"/>
      <c r="DD18" s="431"/>
      <c r="DE18" s="431"/>
      <c r="DF18" s="431"/>
      <c r="DG18" s="431"/>
      <c r="DH18" s="431"/>
      <c r="DI18" s="431"/>
      <c r="DJ18" s="431"/>
      <c r="DK18" s="431"/>
      <c r="DL18" s="431"/>
      <c r="DM18" s="431"/>
      <c r="DN18" s="431"/>
      <c r="DO18" s="431"/>
      <c r="DP18" s="431"/>
      <c r="DQ18" s="431"/>
      <c r="DR18" s="431"/>
      <c r="DS18" s="431"/>
      <c r="DT18" s="431"/>
      <c r="DU18" s="431"/>
      <c r="DV18" s="431"/>
      <c r="DW18" s="431"/>
      <c r="DX18" s="431"/>
      <c r="DY18" s="431"/>
      <c r="DZ18" s="431"/>
      <c r="EA18" s="431"/>
      <c r="EB18" s="431"/>
      <c r="EC18" s="431"/>
      <c r="ED18" s="431"/>
      <c r="EE18" s="431"/>
      <c r="EF18" s="431"/>
      <c r="EG18" s="431"/>
      <c r="EH18" s="431"/>
      <c r="EI18" s="431"/>
      <c r="EJ18" s="431"/>
      <c r="EK18" s="431"/>
      <c r="EL18" s="431"/>
      <c r="EM18" s="431"/>
      <c r="EN18" s="431"/>
      <c r="EO18" s="431"/>
      <c r="EP18" s="431"/>
      <c r="EQ18" s="431"/>
      <c r="ER18" s="431"/>
      <c r="ES18" s="431"/>
      <c r="ET18" s="431"/>
      <c r="EU18" s="431"/>
      <c r="EV18" s="431"/>
      <c r="EW18" s="431"/>
      <c r="EX18" s="431"/>
      <c r="EY18" s="431"/>
      <c r="EZ18" s="431"/>
      <c r="FA18" s="431"/>
      <c r="FB18" s="431"/>
      <c r="FC18" s="431"/>
      <c r="FD18" s="431"/>
      <c r="FE18" s="431"/>
      <c r="FF18" s="431"/>
      <c r="FG18" s="431"/>
      <c r="FH18" s="431"/>
      <c r="FI18" s="431"/>
      <c r="FJ18" s="431"/>
      <c r="FK18" s="431"/>
      <c r="FL18" s="431"/>
      <c r="FM18" s="431"/>
      <c r="FN18" s="431"/>
      <c r="FO18" s="431"/>
      <c r="FP18" s="431"/>
      <c r="FQ18" s="431"/>
      <c r="FR18" s="431"/>
      <c r="FS18" s="431"/>
      <c r="FT18" s="431"/>
      <c r="FU18" s="431"/>
      <c r="FV18" s="431"/>
      <c r="FW18" s="431"/>
      <c r="FX18" s="431"/>
      <c r="FY18" s="431"/>
      <c r="FZ18" s="431"/>
      <c r="GA18" s="431"/>
      <c r="GB18" s="431"/>
      <c r="GC18" s="431"/>
      <c r="GD18" s="431"/>
      <c r="GE18" s="431"/>
      <c r="GF18" s="431"/>
      <c r="GG18" s="431"/>
      <c r="GH18" s="431"/>
      <c r="GI18" s="431"/>
      <c r="GJ18" s="431"/>
      <c r="GK18" s="431"/>
      <c r="GL18" s="431"/>
      <c r="GM18" s="431"/>
      <c r="GN18" s="431"/>
      <c r="GO18" s="431"/>
      <c r="GP18" s="431"/>
      <c r="GQ18" s="431"/>
      <c r="GR18" s="431"/>
      <c r="GS18" s="431"/>
      <c r="GT18" s="431"/>
      <c r="GU18" s="431"/>
      <c r="GV18" s="431"/>
      <c r="GW18" s="431"/>
      <c r="GX18" s="431"/>
      <c r="GY18" s="431"/>
      <c r="GZ18" s="431"/>
      <c r="HA18" s="431"/>
      <c r="HB18" s="431"/>
      <c r="HC18" s="431"/>
      <c r="HD18" s="431"/>
      <c r="HE18" s="431"/>
      <c r="HF18" s="431"/>
      <c r="HG18" s="431"/>
      <c r="HH18" s="431"/>
      <c r="HI18" s="431"/>
      <c r="HJ18" s="431"/>
      <c r="HK18" s="431"/>
      <c r="HL18" s="431"/>
      <c r="HM18" s="431"/>
      <c r="HN18" s="431"/>
      <c r="HO18" s="431"/>
      <c r="HP18" s="431"/>
      <c r="HQ18" s="431"/>
      <c r="HR18" s="431"/>
      <c r="HS18" s="431"/>
      <c r="HT18" s="431"/>
      <c r="HU18" s="431"/>
      <c r="HV18" s="431"/>
      <c r="HW18" s="431"/>
      <c r="HX18" s="431"/>
      <c r="HY18" s="431"/>
      <c r="HZ18" s="431"/>
      <c r="IA18" s="431"/>
      <c r="IB18" s="431"/>
      <c r="IC18" s="431"/>
    </row>
    <row r="19" spans="1:237" x14ac:dyDescent="0.2">
      <c r="A19" s="420">
        <v>12</v>
      </c>
      <c r="B19" s="440" t="s">
        <v>992</v>
      </c>
      <c r="C19" s="433" t="s">
        <v>968</v>
      </c>
      <c r="D19" s="421" t="s">
        <v>953</v>
      </c>
      <c r="E19" s="434" t="s">
        <v>944</v>
      </c>
      <c r="F19" s="435" t="s">
        <v>993</v>
      </c>
      <c r="G19" s="435" t="s">
        <v>994</v>
      </c>
      <c r="H19" s="436">
        <v>2015</v>
      </c>
      <c r="I19" s="434" t="s">
        <v>956</v>
      </c>
      <c r="J19" s="425">
        <v>2022</v>
      </c>
      <c r="K19" s="426">
        <v>5</v>
      </c>
      <c r="L19" s="427">
        <v>47086</v>
      </c>
      <c r="M19" s="437">
        <v>91493631</v>
      </c>
      <c r="N19" s="429">
        <f>M19/N6</f>
        <v>21268.883201294353</v>
      </c>
      <c r="O19" s="438" t="s">
        <v>995</v>
      </c>
      <c r="P19" s="434" t="s">
        <v>374</v>
      </c>
      <c r="Q19" s="434" t="s">
        <v>950</v>
      </c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30"/>
      <c r="AL19" s="430"/>
      <c r="AM19" s="430"/>
      <c r="AN19" s="430"/>
      <c r="AO19" s="430"/>
      <c r="AP19" s="430"/>
      <c r="AQ19" s="430"/>
      <c r="AR19" s="430"/>
      <c r="AS19" s="430"/>
      <c r="AT19" s="430"/>
      <c r="AU19" s="430"/>
      <c r="AV19" s="430"/>
      <c r="AW19" s="430"/>
      <c r="AX19" s="430"/>
      <c r="AY19" s="430"/>
      <c r="AZ19" s="430"/>
      <c r="BA19" s="431"/>
      <c r="BB19" s="431"/>
      <c r="BC19" s="431"/>
      <c r="BD19" s="431"/>
      <c r="BE19" s="431"/>
      <c r="BF19" s="431"/>
      <c r="BG19" s="431"/>
      <c r="BH19" s="431"/>
      <c r="BI19" s="431"/>
      <c r="BJ19" s="431"/>
      <c r="BK19" s="431"/>
      <c r="BL19" s="431"/>
      <c r="BM19" s="431"/>
      <c r="BN19" s="431"/>
      <c r="BO19" s="431"/>
      <c r="BP19" s="431"/>
      <c r="BQ19" s="431"/>
      <c r="BR19" s="431"/>
      <c r="BS19" s="431"/>
      <c r="BT19" s="431"/>
      <c r="BU19" s="431"/>
      <c r="BV19" s="431"/>
      <c r="BW19" s="431"/>
      <c r="BX19" s="431"/>
      <c r="BY19" s="431"/>
      <c r="BZ19" s="431"/>
      <c r="CA19" s="431"/>
      <c r="CB19" s="431"/>
      <c r="CC19" s="431"/>
      <c r="CD19" s="431"/>
      <c r="CE19" s="431"/>
      <c r="CF19" s="431"/>
      <c r="CG19" s="431"/>
      <c r="CH19" s="431"/>
      <c r="CI19" s="431"/>
      <c r="CJ19" s="431"/>
      <c r="CK19" s="431"/>
      <c r="CL19" s="431"/>
      <c r="CM19" s="431"/>
      <c r="CN19" s="431"/>
      <c r="CO19" s="431"/>
      <c r="CP19" s="431"/>
      <c r="CQ19" s="431"/>
      <c r="CR19" s="431"/>
      <c r="CS19" s="431"/>
      <c r="CT19" s="431"/>
      <c r="CU19" s="431"/>
      <c r="CV19" s="431"/>
      <c r="CW19" s="431"/>
      <c r="CX19" s="431"/>
      <c r="CY19" s="431"/>
      <c r="CZ19" s="431"/>
      <c r="DA19" s="431"/>
      <c r="DB19" s="431"/>
      <c r="DC19" s="431"/>
      <c r="DD19" s="431"/>
      <c r="DE19" s="431"/>
      <c r="DF19" s="431"/>
      <c r="DG19" s="431"/>
      <c r="DH19" s="431"/>
      <c r="DI19" s="431"/>
      <c r="DJ19" s="431"/>
      <c r="DK19" s="431"/>
      <c r="DL19" s="431"/>
      <c r="DM19" s="431"/>
      <c r="DN19" s="431"/>
      <c r="DO19" s="431"/>
      <c r="DP19" s="431"/>
      <c r="DQ19" s="431"/>
      <c r="DR19" s="431"/>
      <c r="DS19" s="431"/>
      <c r="DT19" s="431"/>
      <c r="DU19" s="431"/>
      <c r="DV19" s="431"/>
      <c r="DW19" s="431"/>
      <c r="DX19" s="431"/>
      <c r="DY19" s="431"/>
      <c r="DZ19" s="431"/>
      <c r="EA19" s="431"/>
      <c r="EB19" s="431"/>
      <c r="EC19" s="431"/>
      <c r="ED19" s="431"/>
      <c r="EE19" s="431"/>
      <c r="EF19" s="431"/>
      <c r="EG19" s="431"/>
      <c r="EH19" s="431"/>
      <c r="EI19" s="431"/>
      <c r="EJ19" s="431"/>
      <c r="EK19" s="431"/>
      <c r="EL19" s="431"/>
      <c r="EM19" s="431"/>
      <c r="EN19" s="431"/>
      <c r="EO19" s="431"/>
      <c r="EP19" s="431"/>
      <c r="EQ19" s="431"/>
      <c r="ER19" s="431"/>
      <c r="ES19" s="431"/>
      <c r="ET19" s="431"/>
      <c r="EU19" s="431"/>
      <c r="EV19" s="431"/>
      <c r="EW19" s="431"/>
      <c r="EX19" s="431"/>
      <c r="EY19" s="431"/>
      <c r="EZ19" s="431"/>
      <c r="FA19" s="431"/>
      <c r="FB19" s="431"/>
      <c r="FC19" s="431"/>
      <c r="FD19" s="431"/>
      <c r="FE19" s="431"/>
      <c r="FF19" s="431"/>
      <c r="FG19" s="431"/>
      <c r="FH19" s="431"/>
      <c r="FI19" s="431"/>
      <c r="FJ19" s="431"/>
      <c r="FK19" s="431"/>
      <c r="FL19" s="431"/>
      <c r="FM19" s="431"/>
      <c r="FN19" s="431"/>
      <c r="FO19" s="431"/>
      <c r="FP19" s="431"/>
      <c r="FQ19" s="431"/>
      <c r="FR19" s="431"/>
      <c r="FS19" s="431"/>
      <c r="FT19" s="431"/>
      <c r="FU19" s="431"/>
      <c r="FV19" s="431"/>
      <c r="FW19" s="431"/>
      <c r="FX19" s="431"/>
      <c r="FY19" s="431"/>
      <c r="FZ19" s="431"/>
      <c r="GA19" s="431"/>
      <c r="GB19" s="431"/>
      <c r="GC19" s="431"/>
      <c r="GD19" s="431"/>
      <c r="GE19" s="431"/>
      <c r="GF19" s="431"/>
      <c r="GG19" s="431"/>
      <c r="GH19" s="431"/>
      <c r="GI19" s="431"/>
      <c r="GJ19" s="431"/>
      <c r="GK19" s="431"/>
      <c r="GL19" s="431"/>
      <c r="GM19" s="431"/>
      <c r="GN19" s="431"/>
      <c r="GO19" s="431"/>
      <c r="GP19" s="431"/>
      <c r="GQ19" s="431"/>
      <c r="GR19" s="431"/>
      <c r="GS19" s="431"/>
      <c r="GT19" s="431"/>
      <c r="GU19" s="431"/>
      <c r="GV19" s="431"/>
      <c r="GW19" s="431"/>
      <c r="GX19" s="431"/>
      <c r="GY19" s="431"/>
      <c r="GZ19" s="431"/>
      <c r="HA19" s="431"/>
      <c r="HB19" s="431"/>
      <c r="HC19" s="431"/>
      <c r="HD19" s="431"/>
      <c r="HE19" s="431"/>
      <c r="HF19" s="431"/>
      <c r="HG19" s="431"/>
      <c r="HH19" s="431"/>
      <c r="HI19" s="431"/>
      <c r="HJ19" s="431"/>
      <c r="HK19" s="431"/>
      <c r="HL19" s="431"/>
      <c r="HM19" s="431"/>
      <c r="HN19" s="431"/>
      <c r="HO19" s="431"/>
      <c r="HP19" s="431"/>
      <c r="HQ19" s="431"/>
      <c r="HR19" s="431"/>
      <c r="HS19" s="431"/>
      <c r="HT19" s="431"/>
      <c r="HU19" s="431"/>
      <c r="HV19" s="431"/>
      <c r="HW19" s="431"/>
      <c r="HX19" s="431"/>
      <c r="HY19" s="431"/>
      <c r="HZ19" s="431"/>
      <c r="IA19" s="431"/>
      <c r="IB19" s="431"/>
      <c r="IC19" s="431"/>
    </row>
    <row r="20" spans="1:237" x14ac:dyDescent="0.2">
      <c r="A20" s="420">
        <v>13</v>
      </c>
      <c r="B20" s="440" t="s">
        <v>996</v>
      </c>
      <c r="C20" s="433" t="s">
        <v>997</v>
      </c>
      <c r="D20" s="421" t="s">
        <v>953</v>
      </c>
      <c r="E20" s="421" t="s">
        <v>944</v>
      </c>
      <c r="F20" s="423" t="s">
        <v>998</v>
      </c>
      <c r="G20" s="423" t="s">
        <v>999</v>
      </c>
      <c r="H20" s="436">
        <v>2019</v>
      </c>
      <c r="I20" s="434" t="s">
        <v>956</v>
      </c>
      <c r="J20" s="425">
        <v>2022</v>
      </c>
      <c r="K20" s="426">
        <v>3</v>
      </c>
      <c r="L20" s="428">
        <v>44253</v>
      </c>
      <c r="M20" s="426">
        <v>146247314</v>
      </c>
      <c r="N20" s="429">
        <f>M20/N6</f>
        <v>33997.088168563561</v>
      </c>
      <c r="O20" s="438" t="s">
        <v>1000</v>
      </c>
      <c r="P20" s="434" t="s">
        <v>949</v>
      </c>
      <c r="Q20" s="434" t="s">
        <v>950</v>
      </c>
      <c r="R20" s="430"/>
      <c r="S20" s="430"/>
      <c r="T20" s="430"/>
      <c r="U20" s="430"/>
      <c r="V20" s="430"/>
      <c r="W20" s="430"/>
      <c r="X20" s="430"/>
      <c r="Y20" s="430"/>
      <c r="Z20" s="430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30"/>
      <c r="AL20" s="430"/>
      <c r="AM20" s="430"/>
      <c r="AN20" s="430"/>
      <c r="AO20" s="430"/>
      <c r="AP20" s="430"/>
      <c r="AQ20" s="430"/>
      <c r="AR20" s="430"/>
      <c r="AS20" s="430"/>
      <c r="AT20" s="430"/>
      <c r="AU20" s="430"/>
      <c r="AV20" s="430"/>
      <c r="AW20" s="430"/>
      <c r="AX20" s="430"/>
      <c r="AY20" s="430"/>
      <c r="AZ20" s="430"/>
      <c r="BA20" s="431"/>
      <c r="BB20" s="431"/>
      <c r="BC20" s="431"/>
      <c r="BD20" s="431"/>
      <c r="BE20" s="431"/>
      <c r="BF20" s="431"/>
      <c r="BG20" s="431"/>
      <c r="BH20" s="431"/>
      <c r="BI20" s="431"/>
      <c r="BJ20" s="431"/>
      <c r="BK20" s="431"/>
      <c r="BL20" s="431"/>
      <c r="BM20" s="431"/>
      <c r="BN20" s="431"/>
      <c r="BO20" s="431"/>
      <c r="BP20" s="431"/>
      <c r="BQ20" s="431"/>
      <c r="BR20" s="431"/>
      <c r="BS20" s="431"/>
      <c r="BT20" s="431"/>
      <c r="BU20" s="431"/>
      <c r="BV20" s="431"/>
      <c r="BW20" s="431"/>
      <c r="BX20" s="431"/>
      <c r="BY20" s="431"/>
      <c r="BZ20" s="431"/>
      <c r="CA20" s="431"/>
      <c r="CB20" s="431"/>
      <c r="CC20" s="431"/>
      <c r="CD20" s="431"/>
      <c r="CE20" s="431"/>
      <c r="CF20" s="431"/>
      <c r="CG20" s="431"/>
      <c r="CH20" s="431"/>
      <c r="CI20" s="431"/>
      <c r="CJ20" s="431"/>
      <c r="CK20" s="431"/>
      <c r="CL20" s="431"/>
      <c r="CM20" s="431"/>
      <c r="CN20" s="431"/>
      <c r="CO20" s="431"/>
      <c r="CP20" s="431"/>
      <c r="CQ20" s="431"/>
      <c r="CR20" s="431"/>
      <c r="CS20" s="431"/>
      <c r="CT20" s="431"/>
      <c r="CU20" s="431"/>
      <c r="CV20" s="431"/>
      <c r="CW20" s="431"/>
      <c r="CX20" s="431"/>
      <c r="CY20" s="431"/>
      <c r="CZ20" s="431"/>
      <c r="DA20" s="431"/>
      <c r="DB20" s="431"/>
      <c r="DC20" s="431"/>
      <c r="DD20" s="431"/>
      <c r="DE20" s="431"/>
      <c r="DF20" s="431"/>
      <c r="DG20" s="431"/>
      <c r="DH20" s="431"/>
      <c r="DI20" s="431"/>
      <c r="DJ20" s="431"/>
      <c r="DK20" s="431"/>
      <c r="DL20" s="431"/>
      <c r="DM20" s="431"/>
      <c r="DN20" s="431"/>
      <c r="DO20" s="431"/>
      <c r="DP20" s="431"/>
      <c r="DQ20" s="431"/>
      <c r="DR20" s="431"/>
      <c r="DS20" s="431"/>
      <c r="DT20" s="431"/>
      <c r="DU20" s="431"/>
      <c r="DV20" s="431"/>
      <c r="DW20" s="431"/>
      <c r="DX20" s="431"/>
      <c r="DY20" s="431"/>
      <c r="DZ20" s="431"/>
      <c r="EA20" s="431"/>
      <c r="EB20" s="431"/>
      <c r="EC20" s="431"/>
      <c r="ED20" s="431"/>
      <c r="EE20" s="431"/>
      <c r="EF20" s="431"/>
      <c r="EG20" s="431"/>
      <c r="EH20" s="431"/>
      <c r="EI20" s="431"/>
      <c r="EJ20" s="431"/>
      <c r="EK20" s="431"/>
      <c r="EL20" s="431"/>
      <c r="EM20" s="431"/>
      <c r="EN20" s="431"/>
      <c r="EO20" s="431"/>
      <c r="EP20" s="431"/>
      <c r="EQ20" s="431"/>
      <c r="ER20" s="431"/>
      <c r="ES20" s="431"/>
      <c r="ET20" s="431"/>
      <c r="EU20" s="431"/>
      <c r="EV20" s="431"/>
      <c r="EW20" s="431"/>
      <c r="EX20" s="431"/>
      <c r="EY20" s="431"/>
      <c r="EZ20" s="431"/>
      <c r="FA20" s="431"/>
      <c r="FB20" s="431"/>
      <c r="FC20" s="431"/>
      <c r="FD20" s="431"/>
      <c r="FE20" s="431"/>
      <c r="FF20" s="431"/>
      <c r="FG20" s="431"/>
      <c r="FH20" s="431"/>
      <c r="FI20" s="431"/>
      <c r="FJ20" s="431"/>
      <c r="FK20" s="431"/>
      <c r="FL20" s="431"/>
      <c r="FM20" s="431"/>
      <c r="FN20" s="431"/>
      <c r="FO20" s="431"/>
      <c r="FP20" s="431"/>
      <c r="FQ20" s="431"/>
      <c r="FR20" s="431"/>
      <c r="FS20" s="431"/>
      <c r="FT20" s="431"/>
      <c r="FU20" s="431"/>
      <c r="FV20" s="431"/>
      <c r="FW20" s="431"/>
      <c r="FX20" s="431"/>
      <c r="FY20" s="431"/>
      <c r="FZ20" s="431"/>
      <c r="GA20" s="431"/>
      <c r="GB20" s="431"/>
      <c r="GC20" s="431"/>
      <c r="GD20" s="431"/>
      <c r="GE20" s="431"/>
      <c r="GF20" s="431"/>
      <c r="GG20" s="431"/>
      <c r="GH20" s="431"/>
      <c r="GI20" s="431"/>
      <c r="GJ20" s="431"/>
      <c r="GK20" s="431"/>
      <c r="GL20" s="431"/>
      <c r="GM20" s="431"/>
      <c r="GN20" s="431"/>
      <c r="GO20" s="431"/>
      <c r="GP20" s="431"/>
      <c r="GQ20" s="431"/>
      <c r="GR20" s="431"/>
      <c r="GS20" s="431"/>
      <c r="GT20" s="431"/>
      <c r="GU20" s="431"/>
      <c r="GV20" s="431"/>
      <c r="GW20" s="431"/>
      <c r="GX20" s="431"/>
      <c r="GY20" s="431"/>
      <c r="GZ20" s="431"/>
      <c r="HA20" s="431"/>
      <c r="HB20" s="431"/>
      <c r="HC20" s="431"/>
      <c r="HD20" s="431"/>
      <c r="HE20" s="431"/>
      <c r="HF20" s="431"/>
      <c r="HG20" s="431"/>
      <c r="HH20" s="431"/>
      <c r="HI20" s="431"/>
      <c r="HJ20" s="431"/>
      <c r="HK20" s="431"/>
      <c r="HL20" s="431"/>
      <c r="HM20" s="431"/>
      <c r="HN20" s="431"/>
      <c r="HO20" s="431"/>
      <c r="HP20" s="431"/>
      <c r="HQ20" s="431"/>
      <c r="HR20" s="431"/>
      <c r="HS20" s="431"/>
      <c r="HT20" s="431"/>
      <c r="HU20" s="431"/>
      <c r="HV20" s="431"/>
      <c r="HW20" s="431"/>
      <c r="HX20" s="431"/>
      <c r="HY20" s="431"/>
      <c r="HZ20" s="431"/>
      <c r="IA20" s="431"/>
      <c r="IB20" s="431"/>
      <c r="IC20" s="431"/>
    </row>
    <row r="21" spans="1:237" x14ac:dyDescent="0.2">
      <c r="A21" s="420">
        <v>14</v>
      </c>
      <c r="B21" s="440" t="s">
        <v>992</v>
      </c>
      <c r="C21" s="433" t="s">
        <v>968</v>
      </c>
      <c r="D21" s="421" t="s">
        <v>953</v>
      </c>
      <c r="E21" s="446" t="s">
        <v>944</v>
      </c>
      <c r="F21" s="447" t="s">
        <v>1001</v>
      </c>
      <c r="G21" s="423" t="s">
        <v>1002</v>
      </c>
      <c r="H21" s="422">
        <v>2015</v>
      </c>
      <c r="I21" s="421" t="s">
        <v>956</v>
      </c>
      <c r="J21" s="448">
        <v>2022</v>
      </c>
      <c r="K21" s="426">
        <v>5</v>
      </c>
      <c r="L21" s="429">
        <v>37086</v>
      </c>
      <c r="M21" s="426">
        <v>91493631</v>
      </c>
      <c r="N21" s="429">
        <f>M21/N6</f>
        <v>21268.883201294353</v>
      </c>
      <c r="O21" s="438" t="s">
        <v>1003</v>
      </c>
      <c r="P21" s="434" t="s">
        <v>21</v>
      </c>
      <c r="Q21" s="434" t="s">
        <v>950</v>
      </c>
      <c r="R21" s="430"/>
      <c r="S21" s="430"/>
      <c r="T21" s="430"/>
      <c r="U21" s="430"/>
      <c r="V21" s="430"/>
      <c r="W21" s="430"/>
      <c r="X21" s="430"/>
      <c r="Y21" s="430"/>
      <c r="Z21" s="43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0"/>
      <c r="AY21" s="430"/>
      <c r="AZ21" s="430"/>
      <c r="BA21" s="431"/>
      <c r="BB21" s="431"/>
      <c r="BC21" s="431"/>
      <c r="BD21" s="431"/>
      <c r="BE21" s="431"/>
      <c r="BF21" s="431"/>
      <c r="BG21" s="431"/>
      <c r="BH21" s="431"/>
      <c r="BI21" s="431"/>
      <c r="BJ21" s="431"/>
      <c r="BK21" s="431"/>
      <c r="BL21" s="431"/>
      <c r="BM21" s="431"/>
      <c r="BN21" s="431"/>
      <c r="BO21" s="431"/>
      <c r="BP21" s="431"/>
      <c r="BQ21" s="431"/>
      <c r="BR21" s="431"/>
      <c r="BS21" s="431"/>
      <c r="BT21" s="431"/>
      <c r="BU21" s="431"/>
      <c r="BV21" s="431"/>
      <c r="BW21" s="431"/>
      <c r="BX21" s="431"/>
      <c r="BY21" s="431"/>
      <c r="BZ21" s="431"/>
      <c r="CA21" s="431"/>
      <c r="CB21" s="431"/>
      <c r="CC21" s="431"/>
      <c r="CD21" s="431"/>
      <c r="CE21" s="431"/>
      <c r="CF21" s="431"/>
      <c r="CG21" s="431"/>
      <c r="CH21" s="431"/>
      <c r="CI21" s="431"/>
      <c r="CJ21" s="431"/>
      <c r="CK21" s="431"/>
      <c r="CL21" s="431"/>
      <c r="CM21" s="431"/>
      <c r="CN21" s="431"/>
      <c r="CO21" s="431"/>
      <c r="CP21" s="431"/>
      <c r="CQ21" s="431"/>
      <c r="CR21" s="431"/>
      <c r="CS21" s="431"/>
      <c r="CT21" s="431"/>
      <c r="CU21" s="431"/>
      <c r="CV21" s="431"/>
      <c r="CW21" s="431"/>
      <c r="CX21" s="431"/>
      <c r="CY21" s="431"/>
      <c r="CZ21" s="431"/>
      <c r="DA21" s="431"/>
      <c r="DB21" s="431"/>
      <c r="DC21" s="431"/>
      <c r="DD21" s="431"/>
      <c r="DE21" s="431"/>
      <c r="DF21" s="431"/>
      <c r="DG21" s="431"/>
      <c r="DH21" s="431"/>
      <c r="DI21" s="431"/>
      <c r="DJ21" s="431"/>
      <c r="DK21" s="431"/>
      <c r="DL21" s="431"/>
      <c r="DM21" s="431"/>
      <c r="DN21" s="431"/>
      <c r="DO21" s="431"/>
      <c r="DP21" s="431"/>
      <c r="DQ21" s="431"/>
      <c r="DR21" s="431"/>
      <c r="DS21" s="431"/>
      <c r="DT21" s="431"/>
      <c r="DU21" s="431"/>
      <c r="DV21" s="431"/>
      <c r="DW21" s="431"/>
      <c r="DX21" s="431"/>
      <c r="DY21" s="431"/>
      <c r="DZ21" s="431"/>
      <c r="EA21" s="431"/>
      <c r="EB21" s="431"/>
      <c r="EC21" s="431"/>
      <c r="ED21" s="431"/>
      <c r="EE21" s="431"/>
      <c r="EF21" s="431"/>
      <c r="EG21" s="431"/>
      <c r="EH21" s="431"/>
      <c r="EI21" s="431"/>
      <c r="EJ21" s="431"/>
      <c r="EK21" s="431"/>
      <c r="EL21" s="431"/>
      <c r="EM21" s="431"/>
      <c r="EN21" s="431"/>
      <c r="EO21" s="431"/>
      <c r="EP21" s="431"/>
      <c r="EQ21" s="431"/>
      <c r="ER21" s="431"/>
      <c r="ES21" s="431"/>
      <c r="ET21" s="431"/>
      <c r="EU21" s="431"/>
      <c r="EV21" s="431"/>
      <c r="EW21" s="431"/>
      <c r="EX21" s="431"/>
      <c r="EY21" s="431"/>
      <c r="EZ21" s="431"/>
      <c r="FA21" s="431"/>
      <c r="FB21" s="431"/>
      <c r="FC21" s="431"/>
      <c r="FD21" s="431"/>
      <c r="FE21" s="431"/>
      <c r="FF21" s="431"/>
      <c r="FG21" s="431"/>
      <c r="FH21" s="431"/>
      <c r="FI21" s="431"/>
      <c r="FJ21" s="431"/>
      <c r="FK21" s="431"/>
      <c r="FL21" s="431"/>
      <c r="FM21" s="431"/>
      <c r="FN21" s="431"/>
      <c r="FO21" s="431"/>
      <c r="FP21" s="431"/>
      <c r="FQ21" s="431"/>
      <c r="FR21" s="431"/>
      <c r="FS21" s="431"/>
      <c r="FT21" s="431"/>
      <c r="FU21" s="431"/>
      <c r="FV21" s="431"/>
      <c r="FW21" s="431"/>
      <c r="FX21" s="431"/>
      <c r="FY21" s="431"/>
      <c r="FZ21" s="431"/>
      <c r="GA21" s="431"/>
      <c r="GB21" s="431"/>
      <c r="GC21" s="431"/>
      <c r="GD21" s="431"/>
      <c r="GE21" s="431"/>
      <c r="GF21" s="431"/>
      <c r="GG21" s="431"/>
      <c r="GH21" s="431"/>
      <c r="GI21" s="431"/>
      <c r="GJ21" s="431"/>
      <c r="GK21" s="431"/>
      <c r="GL21" s="431"/>
      <c r="GM21" s="431"/>
      <c r="GN21" s="431"/>
      <c r="GO21" s="431"/>
      <c r="GP21" s="431"/>
      <c r="GQ21" s="431"/>
      <c r="GR21" s="431"/>
      <c r="GS21" s="431"/>
      <c r="GT21" s="431"/>
      <c r="GU21" s="431"/>
      <c r="GV21" s="431"/>
      <c r="GW21" s="431"/>
      <c r="GX21" s="431"/>
      <c r="GY21" s="431"/>
      <c r="GZ21" s="431"/>
      <c r="HA21" s="431"/>
      <c r="HB21" s="431"/>
      <c r="HC21" s="431"/>
      <c r="HD21" s="431"/>
      <c r="HE21" s="431"/>
      <c r="HF21" s="431"/>
      <c r="HG21" s="431"/>
      <c r="HH21" s="431"/>
      <c r="HI21" s="431"/>
      <c r="HJ21" s="431"/>
      <c r="HK21" s="431"/>
      <c r="HL21" s="431"/>
      <c r="HM21" s="431"/>
      <c r="HN21" s="431"/>
      <c r="HO21" s="431"/>
      <c r="HP21" s="431"/>
      <c r="HQ21" s="431"/>
      <c r="HR21" s="431"/>
      <c r="HS21" s="431"/>
      <c r="HT21" s="431"/>
      <c r="HU21" s="431"/>
      <c r="HV21" s="431"/>
      <c r="HW21" s="431"/>
      <c r="HX21" s="431"/>
      <c r="HY21" s="431"/>
      <c r="HZ21" s="431"/>
      <c r="IA21" s="431"/>
      <c r="IB21" s="431"/>
      <c r="IC21" s="431"/>
    </row>
    <row r="22" spans="1:237" ht="13.35" customHeight="1" x14ac:dyDescent="0.2">
      <c r="A22" s="420">
        <v>15</v>
      </c>
      <c r="B22" s="440" t="s">
        <v>1004</v>
      </c>
      <c r="C22" s="433" t="s">
        <v>1005</v>
      </c>
      <c r="D22" s="421" t="s">
        <v>1006</v>
      </c>
      <c r="E22" s="449" t="s">
        <v>944</v>
      </c>
      <c r="F22" s="435" t="s">
        <v>1007</v>
      </c>
      <c r="G22" s="450" t="s">
        <v>1008</v>
      </c>
      <c r="H22" s="436">
        <v>2020</v>
      </c>
      <c r="I22" s="434" t="s">
        <v>956</v>
      </c>
      <c r="J22" s="425">
        <v>2022</v>
      </c>
      <c r="K22" s="451">
        <v>1</v>
      </c>
      <c r="L22" s="427">
        <v>60525</v>
      </c>
      <c r="M22" s="437">
        <v>240545930</v>
      </c>
      <c r="N22" s="429">
        <f>M22/N6</f>
        <v>55918.026575169228</v>
      </c>
      <c r="O22" s="423" t="s">
        <v>1009</v>
      </c>
      <c r="P22" s="434" t="s">
        <v>207</v>
      </c>
      <c r="Q22" s="434" t="s">
        <v>950</v>
      </c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0"/>
      <c r="AG22" s="430"/>
      <c r="AH22" s="430"/>
      <c r="AI22" s="430"/>
      <c r="AJ22" s="430"/>
      <c r="AK22" s="430"/>
      <c r="AL22" s="430"/>
      <c r="AM22" s="430"/>
      <c r="AN22" s="430"/>
      <c r="AO22" s="430"/>
      <c r="AP22" s="430"/>
      <c r="AQ22" s="430"/>
      <c r="AR22" s="430"/>
      <c r="AS22" s="430"/>
      <c r="AT22" s="430"/>
      <c r="AU22" s="430"/>
      <c r="AV22" s="430"/>
      <c r="AW22" s="430"/>
      <c r="AX22" s="430"/>
      <c r="AY22" s="430"/>
      <c r="AZ22" s="430"/>
      <c r="BA22" s="431"/>
      <c r="BB22" s="431"/>
      <c r="BC22" s="431"/>
      <c r="BD22" s="431"/>
      <c r="BE22" s="431"/>
      <c r="BF22" s="431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1"/>
      <c r="BR22" s="431"/>
      <c r="BS22" s="431"/>
      <c r="BT22" s="431"/>
      <c r="BU22" s="431"/>
      <c r="BV22" s="431"/>
      <c r="BW22" s="431"/>
      <c r="BX22" s="431"/>
      <c r="BY22" s="431"/>
      <c r="BZ22" s="431"/>
      <c r="CA22" s="431"/>
      <c r="CB22" s="431"/>
      <c r="CC22" s="431"/>
      <c r="CD22" s="431"/>
      <c r="CE22" s="431"/>
      <c r="CF22" s="431"/>
      <c r="CG22" s="431"/>
      <c r="CH22" s="431"/>
      <c r="CI22" s="431"/>
      <c r="CJ22" s="431"/>
      <c r="CK22" s="431"/>
      <c r="CL22" s="431"/>
      <c r="CM22" s="431"/>
      <c r="CN22" s="431"/>
      <c r="CO22" s="431"/>
      <c r="CP22" s="431"/>
      <c r="CQ22" s="431"/>
      <c r="CR22" s="431"/>
      <c r="CS22" s="431"/>
      <c r="CT22" s="431"/>
      <c r="CU22" s="431"/>
      <c r="CV22" s="431"/>
      <c r="CW22" s="431"/>
      <c r="CX22" s="431"/>
      <c r="CY22" s="431"/>
      <c r="CZ22" s="431"/>
      <c r="DA22" s="431"/>
      <c r="DB22" s="431"/>
      <c r="DC22" s="431"/>
      <c r="DD22" s="431"/>
      <c r="DE22" s="431"/>
      <c r="DF22" s="431"/>
      <c r="DG22" s="431"/>
      <c r="DH22" s="431"/>
      <c r="DI22" s="431"/>
      <c r="DJ22" s="431"/>
      <c r="DK22" s="431"/>
      <c r="DL22" s="431"/>
      <c r="DM22" s="431"/>
      <c r="DN22" s="431"/>
      <c r="DO22" s="431"/>
      <c r="DP22" s="431"/>
      <c r="DQ22" s="431"/>
      <c r="DR22" s="431"/>
      <c r="DS22" s="431"/>
      <c r="DT22" s="431"/>
      <c r="DU22" s="431"/>
      <c r="DV22" s="431"/>
      <c r="DW22" s="431"/>
      <c r="DX22" s="431"/>
      <c r="DY22" s="431"/>
      <c r="DZ22" s="431"/>
      <c r="EA22" s="431"/>
      <c r="EB22" s="431"/>
      <c r="EC22" s="431"/>
      <c r="ED22" s="431"/>
      <c r="EE22" s="431"/>
      <c r="EF22" s="431"/>
      <c r="EG22" s="431"/>
      <c r="EH22" s="431"/>
      <c r="EI22" s="431"/>
      <c r="EJ22" s="431"/>
      <c r="EK22" s="431"/>
      <c r="EL22" s="431"/>
      <c r="EM22" s="431"/>
      <c r="EN22" s="431"/>
      <c r="EO22" s="431"/>
      <c r="EP22" s="431"/>
      <c r="EQ22" s="431"/>
      <c r="ER22" s="431"/>
      <c r="ES22" s="431"/>
      <c r="ET22" s="431"/>
      <c r="EU22" s="431"/>
      <c r="EV22" s="431"/>
      <c r="EW22" s="431"/>
      <c r="EX22" s="431"/>
      <c r="EY22" s="431"/>
      <c r="EZ22" s="431"/>
      <c r="FA22" s="431"/>
      <c r="FB22" s="431"/>
      <c r="FC22" s="431"/>
      <c r="FD22" s="431"/>
      <c r="FE22" s="431"/>
      <c r="FF22" s="431"/>
      <c r="FG22" s="431"/>
      <c r="FH22" s="431"/>
      <c r="FI22" s="431"/>
      <c r="FJ22" s="431"/>
      <c r="FK22" s="431"/>
      <c r="FL22" s="431"/>
      <c r="FM22" s="431"/>
      <c r="FN22" s="431"/>
      <c r="FO22" s="431"/>
      <c r="FP22" s="431"/>
      <c r="FQ22" s="431"/>
      <c r="FR22" s="431"/>
      <c r="FS22" s="431"/>
      <c r="FT22" s="431"/>
      <c r="FU22" s="431"/>
      <c r="FV22" s="431"/>
      <c r="FW22" s="431"/>
      <c r="FX22" s="431"/>
      <c r="FY22" s="431"/>
      <c r="FZ22" s="431"/>
      <c r="GA22" s="431"/>
      <c r="GB22" s="431"/>
      <c r="GC22" s="431"/>
      <c r="GD22" s="431"/>
      <c r="GE22" s="431"/>
      <c r="GF22" s="431"/>
      <c r="GG22" s="431"/>
      <c r="GH22" s="431"/>
      <c r="GI22" s="431"/>
      <c r="GJ22" s="431"/>
      <c r="GK22" s="431"/>
      <c r="GL22" s="431"/>
      <c r="GM22" s="431"/>
      <c r="GN22" s="431"/>
      <c r="GO22" s="431"/>
      <c r="GP22" s="431"/>
      <c r="GQ22" s="431"/>
      <c r="GR22" s="431"/>
      <c r="GS22" s="431"/>
      <c r="GT22" s="431"/>
      <c r="GU22" s="431"/>
      <c r="GV22" s="431"/>
      <c r="GW22" s="431"/>
      <c r="GX22" s="431"/>
      <c r="GY22" s="431"/>
      <c r="GZ22" s="431"/>
      <c r="HA22" s="431"/>
      <c r="HB22" s="431"/>
      <c r="HC22" s="431"/>
      <c r="HD22" s="431"/>
      <c r="HE22" s="431"/>
      <c r="HF22" s="431"/>
      <c r="HG22" s="431"/>
      <c r="HH22" s="431"/>
      <c r="HI22" s="431"/>
      <c r="HJ22" s="431"/>
      <c r="HK22" s="431"/>
      <c r="HL22" s="431"/>
      <c r="HM22" s="431"/>
      <c r="HN22" s="431"/>
      <c r="HO22" s="431"/>
      <c r="HP22" s="431"/>
      <c r="HQ22" s="431"/>
      <c r="HR22" s="431"/>
      <c r="HS22" s="431"/>
      <c r="HT22" s="431"/>
      <c r="HU22" s="431"/>
      <c r="HV22" s="431"/>
      <c r="HW22" s="431"/>
      <c r="HX22" s="431"/>
      <c r="HY22" s="431"/>
      <c r="HZ22" s="431"/>
      <c r="IA22" s="431"/>
      <c r="IB22" s="431"/>
      <c r="IC22" s="431"/>
    </row>
    <row r="23" spans="1:237" ht="15.6" customHeight="1" x14ac:dyDescent="0.2">
      <c r="A23" s="420">
        <v>16</v>
      </c>
      <c r="B23" s="440" t="s">
        <v>1004</v>
      </c>
      <c r="C23" s="433" t="s">
        <v>1005</v>
      </c>
      <c r="D23" s="421" t="s">
        <v>1006</v>
      </c>
      <c r="E23" s="449" t="s">
        <v>944</v>
      </c>
      <c r="F23" s="435" t="s">
        <v>1010</v>
      </c>
      <c r="G23" s="435" t="s">
        <v>1011</v>
      </c>
      <c r="H23" s="436">
        <v>2020</v>
      </c>
      <c r="I23" s="434" t="s">
        <v>956</v>
      </c>
      <c r="J23" s="425">
        <v>2022</v>
      </c>
      <c r="K23" s="451">
        <v>1</v>
      </c>
      <c r="L23" s="427">
        <v>60525</v>
      </c>
      <c r="M23" s="437">
        <v>240545930</v>
      </c>
      <c r="N23" s="429">
        <f>M23/N6</f>
        <v>55918.026575169228</v>
      </c>
      <c r="O23" s="423" t="s">
        <v>1012</v>
      </c>
      <c r="P23" s="434" t="s">
        <v>1013</v>
      </c>
      <c r="Q23" s="434" t="s">
        <v>950</v>
      </c>
      <c r="R23" s="430"/>
      <c r="S23" s="430"/>
      <c r="T23" s="430"/>
      <c r="U23" s="430"/>
      <c r="V23" s="430"/>
      <c r="W23" s="430"/>
      <c r="X23" s="430"/>
      <c r="Y23" s="430"/>
      <c r="Z23" s="430"/>
      <c r="AA23" s="430"/>
      <c r="AB23" s="430"/>
      <c r="AC23" s="430"/>
      <c r="AD23" s="430"/>
      <c r="AE23" s="430"/>
      <c r="AF23" s="430"/>
      <c r="AG23" s="430"/>
      <c r="AH23" s="430"/>
      <c r="AI23" s="430"/>
      <c r="AJ23" s="430"/>
      <c r="AK23" s="430"/>
      <c r="AL23" s="430"/>
      <c r="AM23" s="430"/>
      <c r="AN23" s="430"/>
      <c r="AO23" s="430"/>
      <c r="AP23" s="430"/>
      <c r="AQ23" s="430"/>
      <c r="AR23" s="430"/>
      <c r="AS23" s="430"/>
      <c r="AT23" s="430"/>
      <c r="AU23" s="430"/>
      <c r="AV23" s="430"/>
      <c r="AW23" s="430"/>
      <c r="AX23" s="430"/>
      <c r="AY23" s="430"/>
      <c r="AZ23" s="430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1"/>
      <c r="EI23" s="431"/>
      <c r="EJ23" s="431"/>
      <c r="EK23" s="431"/>
      <c r="EL23" s="431"/>
      <c r="EM23" s="431"/>
      <c r="EN23" s="431"/>
      <c r="EO23" s="431"/>
      <c r="EP23" s="431"/>
      <c r="EQ23" s="431"/>
      <c r="ER23" s="431"/>
      <c r="ES23" s="431"/>
      <c r="ET23" s="431"/>
      <c r="EU23" s="431"/>
      <c r="EV23" s="431"/>
      <c r="EW23" s="431"/>
      <c r="EX23" s="431"/>
      <c r="EY23" s="431"/>
      <c r="EZ23" s="431"/>
      <c r="FA23" s="431"/>
      <c r="FB23" s="431"/>
      <c r="FC23" s="431"/>
      <c r="FD23" s="431"/>
      <c r="FE23" s="431"/>
      <c r="FF23" s="431"/>
      <c r="FG23" s="431"/>
      <c r="FH23" s="431"/>
      <c r="FI23" s="431"/>
      <c r="FJ23" s="431"/>
      <c r="FK23" s="431"/>
      <c r="FL23" s="431"/>
      <c r="FM23" s="431"/>
      <c r="FN23" s="431"/>
      <c r="FO23" s="431"/>
      <c r="FP23" s="431"/>
      <c r="FQ23" s="431"/>
      <c r="FR23" s="431"/>
      <c r="FS23" s="431"/>
      <c r="FT23" s="431"/>
      <c r="FU23" s="431"/>
      <c r="FV23" s="431"/>
      <c r="FW23" s="431"/>
      <c r="FX23" s="431"/>
      <c r="FY23" s="431"/>
      <c r="FZ23" s="431"/>
      <c r="GA23" s="431"/>
      <c r="GB23" s="431"/>
      <c r="GC23" s="431"/>
      <c r="GD23" s="431"/>
      <c r="GE23" s="431"/>
      <c r="GF23" s="431"/>
      <c r="GG23" s="431"/>
      <c r="GH23" s="431"/>
      <c r="GI23" s="431"/>
      <c r="GJ23" s="431"/>
      <c r="GK23" s="431"/>
      <c r="GL23" s="431"/>
      <c r="GM23" s="431"/>
      <c r="GN23" s="431"/>
      <c r="GO23" s="431"/>
      <c r="GP23" s="431"/>
      <c r="GQ23" s="431"/>
      <c r="GR23" s="431"/>
      <c r="GS23" s="431"/>
      <c r="GT23" s="431"/>
      <c r="GU23" s="431"/>
      <c r="GV23" s="431"/>
      <c r="GW23" s="431"/>
      <c r="GX23" s="431"/>
      <c r="GY23" s="431"/>
      <c r="GZ23" s="431"/>
      <c r="HA23" s="431"/>
      <c r="HB23" s="431"/>
      <c r="HC23" s="431"/>
      <c r="HD23" s="431"/>
      <c r="HE23" s="431"/>
      <c r="HF23" s="431"/>
      <c r="HG23" s="431"/>
      <c r="HH23" s="431"/>
      <c r="HI23" s="431"/>
      <c r="HJ23" s="431"/>
      <c r="HK23" s="431"/>
      <c r="HL23" s="431"/>
      <c r="HM23" s="431"/>
      <c r="HN23" s="431"/>
      <c r="HO23" s="431"/>
      <c r="HP23" s="431"/>
      <c r="HQ23" s="431"/>
      <c r="HR23" s="431"/>
      <c r="HS23" s="431"/>
      <c r="HT23" s="431"/>
      <c r="HU23" s="431"/>
      <c r="HV23" s="431"/>
      <c r="HW23" s="431"/>
      <c r="HX23" s="431"/>
      <c r="HY23" s="431"/>
      <c r="HZ23" s="431"/>
      <c r="IA23" s="431"/>
      <c r="IB23" s="431"/>
      <c r="IC23" s="431"/>
    </row>
    <row r="24" spans="1:237" ht="13.5" customHeight="1" x14ac:dyDescent="0.2">
      <c r="A24" s="420">
        <v>17</v>
      </c>
      <c r="B24" s="440" t="s">
        <v>1004</v>
      </c>
      <c r="C24" s="433" t="s">
        <v>1005</v>
      </c>
      <c r="D24" s="421" t="s">
        <v>1006</v>
      </c>
      <c r="E24" s="449" t="s">
        <v>944</v>
      </c>
      <c r="F24" s="435" t="s">
        <v>1014</v>
      </c>
      <c r="G24" s="450" t="s">
        <v>1015</v>
      </c>
      <c r="H24" s="436">
        <v>2020</v>
      </c>
      <c r="I24" s="434" t="s">
        <v>956</v>
      </c>
      <c r="J24" s="425">
        <v>2022</v>
      </c>
      <c r="K24" s="451">
        <v>1</v>
      </c>
      <c r="L24" s="427">
        <v>60525</v>
      </c>
      <c r="M24" s="437">
        <v>240545930</v>
      </c>
      <c r="N24" s="429">
        <f>M24/N6</f>
        <v>55918.026575169228</v>
      </c>
      <c r="O24" s="423" t="s">
        <v>1016</v>
      </c>
      <c r="P24" s="434" t="s">
        <v>1017</v>
      </c>
      <c r="Q24" s="434" t="s">
        <v>950</v>
      </c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0"/>
      <c r="AL24" s="430"/>
      <c r="AM24" s="430"/>
      <c r="AN24" s="430"/>
      <c r="AO24" s="430"/>
      <c r="AP24" s="430"/>
      <c r="AQ24" s="430"/>
      <c r="AR24" s="430"/>
      <c r="AS24" s="430"/>
      <c r="AT24" s="430"/>
      <c r="AU24" s="430"/>
      <c r="AV24" s="430"/>
      <c r="AW24" s="430"/>
      <c r="AX24" s="430"/>
      <c r="AY24" s="430"/>
      <c r="AZ24" s="430"/>
      <c r="BA24" s="431"/>
      <c r="BB24" s="431"/>
      <c r="BC24" s="431"/>
      <c r="BD24" s="431"/>
      <c r="BE24" s="431"/>
      <c r="BF24" s="431"/>
      <c r="BG24" s="431"/>
      <c r="BH24" s="431"/>
      <c r="BI24" s="431"/>
      <c r="BJ24" s="431"/>
      <c r="BK24" s="431"/>
      <c r="BL24" s="431"/>
      <c r="BM24" s="431"/>
      <c r="BN24" s="431"/>
      <c r="BO24" s="431"/>
      <c r="BP24" s="431"/>
      <c r="BQ24" s="431"/>
      <c r="BR24" s="431"/>
      <c r="BS24" s="431"/>
      <c r="BT24" s="431"/>
      <c r="BU24" s="431"/>
      <c r="BV24" s="431"/>
      <c r="BW24" s="431"/>
      <c r="BX24" s="431"/>
      <c r="BY24" s="431"/>
      <c r="BZ24" s="431"/>
      <c r="CA24" s="431"/>
      <c r="CB24" s="431"/>
      <c r="CC24" s="431"/>
      <c r="CD24" s="431"/>
      <c r="CE24" s="431"/>
      <c r="CF24" s="431"/>
      <c r="CG24" s="431"/>
      <c r="CH24" s="431"/>
      <c r="CI24" s="431"/>
      <c r="CJ24" s="431"/>
      <c r="CK24" s="431"/>
      <c r="CL24" s="431"/>
      <c r="CM24" s="431"/>
      <c r="CN24" s="431"/>
      <c r="CO24" s="431"/>
      <c r="CP24" s="431"/>
      <c r="CQ24" s="431"/>
      <c r="CR24" s="431"/>
      <c r="CS24" s="431"/>
      <c r="CT24" s="431"/>
      <c r="CU24" s="431"/>
      <c r="CV24" s="431"/>
      <c r="CW24" s="431"/>
      <c r="CX24" s="431"/>
      <c r="CY24" s="431"/>
      <c r="CZ24" s="431"/>
      <c r="DA24" s="431"/>
      <c r="DB24" s="431"/>
      <c r="DC24" s="431"/>
      <c r="DD24" s="431"/>
      <c r="DE24" s="431"/>
      <c r="DF24" s="431"/>
      <c r="DG24" s="431"/>
      <c r="DH24" s="431"/>
      <c r="DI24" s="431"/>
      <c r="DJ24" s="431"/>
      <c r="DK24" s="431"/>
      <c r="DL24" s="431"/>
      <c r="DM24" s="431"/>
      <c r="DN24" s="431"/>
      <c r="DO24" s="431"/>
      <c r="DP24" s="431"/>
      <c r="DQ24" s="431"/>
      <c r="DR24" s="431"/>
      <c r="DS24" s="431"/>
      <c r="DT24" s="431"/>
      <c r="DU24" s="431"/>
      <c r="DV24" s="431"/>
      <c r="DW24" s="431"/>
      <c r="DX24" s="431"/>
      <c r="DY24" s="431"/>
      <c r="DZ24" s="431"/>
      <c r="EA24" s="431"/>
      <c r="EB24" s="431"/>
      <c r="EC24" s="431"/>
      <c r="ED24" s="431"/>
      <c r="EE24" s="431"/>
      <c r="EF24" s="431"/>
      <c r="EG24" s="431"/>
      <c r="EH24" s="431"/>
      <c r="EI24" s="431"/>
      <c r="EJ24" s="431"/>
      <c r="EK24" s="431"/>
      <c r="EL24" s="431"/>
      <c r="EM24" s="431"/>
      <c r="EN24" s="431"/>
      <c r="EO24" s="431"/>
      <c r="EP24" s="431"/>
      <c r="EQ24" s="431"/>
      <c r="ER24" s="431"/>
      <c r="ES24" s="431"/>
      <c r="ET24" s="431"/>
      <c r="EU24" s="431"/>
      <c r="EV24" s="431"/>
      <c r="EW24" s="431"/>
      <c r="EX24" s="431"/>
      <c r="EY24" s="431"/>
      <c r="EZ24" s="431"/>
      <c r="FA24" s="431"/>
      <c r="FB24" s="431"/>
      <c r="FC24" s="431"/>
      <c r="FD24" s="431"/>
      <c r="FE24" s="431"/>
      <c r="FF24" s="431"/>
      <c r="FG24" s="431"/>
      <c r="FH24" s="431"/>
      <c r="FI24" s="431"/>
      <c r="FJ24" s="431"/>
      <c r="FK24" s="431"/>
      <c r="FL24" s="431"/>
      <c r="FM24" s="431"/>
      <c r="FN24" s="431"/>
      <c r="FO24" s="431"/>
      <c r="FP24" s="431"/>
      <c r="FQ24" s="431"/>
      <c r="FR24" s="431"/>
      <c r="FS24" s="431"/>
      <c r="FT24" s="431"/>
      <c r="FU24" s="431"/>
      <c r="FV24" s="431"/>
      <c r="FW24" s="431"/>
      <c r="FX24" s="431"/>
      <c r="FY24" s="431"/>
      <c r="FZ24" s="431"/>
      <c r="GA24" s="431"/>
      <c r="GB24" s="431"/>
      <c r="GC24" s="431"/>
      <c r="GD24" s="431"/>
      <c r="GE24" s="431"/>
      <c r="GF24" s="431"/>
      <c r="GG24" s="431"/>
      <c r="GH24" s="431"/>
      <c r="GI24" s="431"/>
      <c r="GJ24" s="431"/>
      <c r="GK24" s="431"/>
      <c r="GL24" s="431"/>
      <c r="GM24" s="431"/>
      <c r="GN24" s="431"/>
      <c r="GO24" s="431"/>
      <c r="GP24" s="431"/>
      <c r="GQ24" s="431"/>
      <c r="GR24" s="431"/>
      <c r="GS24" s="431"/>
      <c r="GT24" s="431"/>
      <c r="GU24" s="431"/>
      <c r="GV24" s="431"/>
      <c r="GW24" s="431"/>
      <c r="GX24" s="431"/>
      <c r="GY24" s="431"/>
      <c r="GZ24" s="431"/>
      <c r="HA24" s="431"/>
      <c r="HB24" s="431"/>
      <c r="HC24" s="431"/>
      <c r="HD24" s="431"/>
      <c r="HE24" s="431"/>
      <c r="HF24" s="431"/>
      <c r="HG24" s="431"/>
      <c r="HH24" s="431"/>
      <c r="HI24" s="431"/>
      <c r="HJ24" s="431"/>
      <c r="HK24" s="431"/>
      <c r="HL24" s="431"/>
      <c r="HM24" s="431"/>
      <c r="HN24" s="431"/>
      <c r="HO24" s="431"/>
      <c r="HP24" s="431"/>
      <c r="HQ24" s="431"/>
      <c r="HR24" s="431"/>
      <c r="HS24" s="431"/>
      <c r="HT24" s="431"/>
      <c r="HU24" s="431"/>
      <c r="HV24" s="431"/>
      <c r="HW24" s="431"/>
      <c r="HX24" s="431"/>
      <c r="HY24" s="431"/>
      <c r="HZ24" s="431"/>
      <c r="IA24" s="431"/>
      <c r="IB24" s="431"/>
      <c r="IC24" s="431"/>
    </row>
    <row r="25" spans="1:237" x14ac:dyDescent="0.2">
      <c r="A25" s="420"/>
      <c r="B25" s="440"/>
      <c r="C25" s="433"/>
      <c r="D25" s="533" t="s">
        <v>1018</v>
      </c>
      <c r="E25" s="534"/>
      <c r="F25" s="534"/>
      <c r="G25" s="534"/>
      <c r="H25" s="534"/>
      <c r="I25" s="534"/>
      <c r="J25" s="534"/>
      <c r="K25" s="535"/>
      <c r="L25" s="452"/>
      <c r="M25" s="453">
        <f>SUM(M8:M24)</f>
        <v>1916059936</v>
      </c>
      <c r="N25" s="454">
        <f>SUM(N8:N24)</f>
        <v>445413.02536636166</v>
      </c>
      <c r="O25" s="438"/>
      <c r="P25" s="434"/>
      <c r="Q25" s="434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1"/>
      <c r="BB25" s="431"/>
      <c r="BC25" s="431"/>
      <c r="BD25" s="431"/>
      <c r="BE25" s="431"/>
      <c r="BF25" s="431"/>
      <c r="BG25" s="431"/>
      <c r="BH25" s="431"/>
      <c r="BI25" s="431"/>
      <c r="BJ25" s="431"/>
      <c r="BK25" s="431"/>
      <c r="BL25" s="431"/>
      <c r="BM25" s="431"/>
      <c r="BN25" s="431"/>
      <c r="BO25" s="431"/>
      <c r="BP25" s="431"/>
      <c r="BQ25" s="431"/>
      <c r="BR25" s="431"/>
      <c r="BS25" s="431"/>
      <c r="BT25" s="431"/>
      <c r="BU25" s="431"/>
      <c r="BV25" s="431"/>
      <c r="BW25" s="431"/>
      <c r="BX25" s="431"/>
      <c r="BY25" s="431"/>
      <c r="BZ25" s="431"/>
      <c r="CA25" s="431"/>
      <c r="CB25" s="431"/>
      <c r="CC25" s="431"/>
      <c r="CD25" s="431"/>
      <c r="CE25" s="431"/>
      <c r="CF25" s="431"/>
      <c r="CG25" s="431"/>
      <c r="CH25" s="431"/>
      <c r="CI25" s="431"/>
      <c r="CJ25" s="431"/>
      <c r="CK25" s="431"/>
      <c r="CL25" s="431"/>
      <c r="CM25" s="431"/>
      <c r="CN25" s="431"/>
      <c r="CO25" s="431"/>
      <c r="CP25" s="431"/>
      <c r="CQ25" s="431"/>
      <c r="CR25" s="431"/>
      <c r="CS25" s="431"/>
      <c r="CT25" s="431"/>
      <c r="CU25" s="431"/>
      <c r="CV25" s="431"/>
      <c r="CW25" s="431"/>
      <c r="CX25" s="431"/>
      <c r="CY25" s="431"/>
      <c r="CZ25" s="431"/>
      <c r="DA25" s="431"/>
      <c r="DB25" s="431"/>
      <c r="DC25" s="431"/>
      <c r="DD25" s="431"/>
      <c r="DE25" s="431"/>
      <c r="DF25" s="431"/>
      <c r="DG25" s="431"/>
      <c r="DH25" s="431"/>
      <c r="DI25" s="431"/>
      <c r="DJ25" s="431"/>
      <c r="DK25" s="431"/>
      <c r="DL25" s="431"/>
      <c r="DM25" s="431"/>
      <c r="DN25" s="431"/>
      <c r="DO25" s="431"/>
      <c r="DP25" s="431"/>
      <c r="DQ25" s="431"/>
      <c r="DR25" s="431"/>
      <c r="DS25" s="431"/>
      <c r="DT25" s="431"/>
      <c r="DU25" s="431"/>
      <c r="DV25" s="431"/>
      <c r="DW25" s="431"/>
      <c r="DX25" s="431"/>
      <c r="DY25" s="431"/>
      <c r="DZ25" s="431"/>
      <c r="EA25" s="431"/>
      <c r="EB25" s="431"/>
      <c r="EC25" s="431"/>
      <c r="ED25" s="431"/>
      <c r="EE25" s="431"/>
      <c r="EF25" s="431"/>
      <c r="EG25" s="431"/>
      <c r="EH25" s="431"/>
      <c r="EI25" s="431"/>
      <c r="EJ25" s="431"/>
      <c r="EK25" s="431"/>
      <c r="EL25" s="431"/>
      <c r="EM25" s="431"/>
      <c r="EN25" s="431"/>
      <c r="EO25" s="431"/>
      <c r="EP25" s="431"/>
      <c r="EQ25" s="431"/>
      <c r="ER25" s="431"/>
      <c r="ES25" s="431"/>
      <c r="ET25" s="431"/>
      <c r="EU25" s="431"/>
      <c r="EV25" s="431"/>
      <c r="EW25" s="431"/>
      <c r="EX25" s="431"/>
      <c r="EY25" s="431"/>
      <c r="EZ25" s="431"/>
      <c r="FA25" s="431"/>
      <c r="FB25" s="431"/>
      <c r="FC25" s="431"/>
      <c r="FD25" s="431"/>
      <c r="FE25" s="431"/>
      <c r="FF25" s="431"/>
      <c r="FG25" s="431"/>
      <c r="FH25" s="431"/>
      <c r="FI25" s="431"/>
      <c r="FJ25" s="431"/>
      <c r="FK25" s="431"/>
      <c r="FL25" s="431"/>
      <c r="FM25" s="431"/>
      <c r="FN25" s="431"/>
      <c r="FO25" s="431"/>
      <c r="FP25" s="431"/>
      <c r="FQ25" s="431"/>
      <c r="FR25" s="431"/>
      <c r="FS25" s="431"/>
      <c r="FT25" s="431"/>
      <c r="FU25" s="431"/>
      <c r="FV25" s="431"/>
      <c r="FW25" s="431"/>
      <c r="FX25" s="431"/>
      <c r="FY25" s="431"/>
      <c r="FZ25" s="431"/>
      <c r="GA25" s="431"/>
      <c r="GB25" s="431"/>
      <c r="GC25" s="431"/>
      <c r="GD25" s="431"/>
      <c r="GE25" s="431"/>
      <c r="GF25" s="431"/>
      <c r="GG25" s="431"/>
      <c r="GH25" s="431"/>
      <c r="GI25" s="431"/>
      <c r="GJ25" s="431"/>
      <c r="GK25" s="431"/>
      <c r="GL25" s="431"/>
      <c r="GM25" s="431"/>
      <c r="GN25" s="431"/>
      <c r="GO25" s="431"/>
      <c r="GP25" s="431"/>
      <c r="GQ25" s="431"/>
      <c r="GR25" s="431"/>
      <c r="GS25" s="431"/>
      <c r="GT25" s="431"/>
      <c r="GU25" s="431"/>
      <c r="GV25" s="431"/>
      <c r="GW25" s="431"/>
      <c r="GX25" s="431"/>
      <c r="GY25" s="431"/>
      <c r="GZ25" s="431"/>
      <c r="HA25" s="431"/>
      <c r="HB25" s="431"/>
      <c r="HC25" s="431"/>
      <c r="HD25" s="431"/>
      <c r="HE25" s="431"/>
      <c r="HF25" s="431"/>
      <c r="HG25" s="431"/>
      <c r="HH25" s="431"/>
      <c r="HI25" s="431"/>
      <c r="HJ25" s="431"/>
      <c r="HK25" s="431"/>
      <c r="HL25" s="431"/>
      <c r="HM25" s="431"/>
      <c r="HN25" s="431"/>
      <c r="HO25" s="431"/>
      <c r="HP25" s="431"/>
      <c r="HQ25" s="431"/>
      <c r="HR25" s="431"/>
      <c r="HS25" s="431"/>
      <c r="HT25" s="431"/>
      <c r="HU25" s="431"/>
      <c r="HV25" s="431"/>
      <c r="HW25" s="431"/>
      <c r="HX25" s="431"/>
      <c r="HY25" s="431"/>
      <c r="HZ25" s="431"/>
      <c r="IA25" s="431"/>
      <c r="IB25" s="431"/>
      <c r="IC25" s="431"/>
    </row>
    <row r="26" spans="1:237" x14ac:dyDescent="0.2">
      <c r="A26" s="420"/>
      <c r="B26" s="440"/>
      <c r="C26" s="433"/>
      <c r="D26" s="421"/>
      <c r="E26" s="434"/>
      <c r="F26" s="435"/>
      <c r="G26" s="435"/>
      <c r="H26" s="436"/>
      <c r="I26" s="434"/>
      <c r="J26" s="425"/>
      <c r="K26" s="428"/>
      <c r="L26" s="428"/>
      <c r="M26" s="428"/>
      <c r="N26" s="427"/>
      <c r="O26" s="438"/>
      <c r="P26" s="434"/>
      <c r="Q26" s="434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0"/>
      <c r="AG26" s="430"/>
      <c r="AH26" s="430"/>
      <c r="AI26" s="430"/>
      <c r="AJ26" s="430"/>
      <c r="AK26" s="430"/>
      <c r="AL26" s="430"/>
      <c r="AM26" s="430"/>
      <c r="AN26" s="430"/>
      <c r="AO26" s="430"/>
      <c r="AP26" s="430"/>
      <c r="AQ26" s="430"/>
      <c r="AR26" s="430"/>
      <c r="AS26" s="430"/>
      <c r="AT26" s="430"/>
      <c r="AU26" s="430"/>
      <c r="AV26" s="430"/>
      <c r="AW26" s="430"/>
      <c r="AX26" s="430"/>
      <c r="AY26" s="430"/>
      <c r="AZ26" s="430"/>
      <c r="BA26" s="431"/>
      <c r="BB26" s="431"/>
      <c r="BC26" s="431"/>
      <c r="BD26" s="431"/>
      <c r="BE26" s="431"/>
      <c r="BF26" s="431"/>
      <c r="BG26" s="431"/>
      <c r="BH26" s="431"/>
      <c r="BI26" s="431"/>
      <c r="BJ26" s="431"/>
      <c r="BK26" s="431"/>
      <c r="BL26" s="431"/>
      <c r="BM26" s="431"/>
      <c r="BN26" s="431"/>
      <c r="BO26" s="431"/>
      <c r="BP26" s="431"/>
      <c r="BQ26" s="431"/>
      <c r="BR26" s="431"/>
      <c r="BS26" s="431"/>
      <c r="BT26" s="431"/>
      <c r="BU26" s="431"/>
      <c r="BV26" s="431"/>
      <c r="BW26" s="431"/>
      <c r="BX26" s="431"/>
      <c r="BY26" s="431"/>
      <c r="BZ26" s="431"/>
      <c r="CA26" s="431"/>
      <c r="CB26" s="431"/>
      <c r="CC26" s="431"/>
      <c r="CD26" s="431"/>
      <c r="CE26" s="431"/>
      <c r="CF26" s="431"/>
      <c r="CG26" s="431"/>
      <c r="CH26" s="431"/>
      <c r="CI26" s="431"/>
      <c r="CJ26" s="431"/>
      <c r="CK26" s="431"/>
      <c r="CL26" s="431"/>
      <c r="CM26" s="431"/>
      <c r="CN26" s="431"/>
      <c r="CO26" s="431"/>
      <c r="CP26" s="431"/>
      <c r="CQ26" s="431"/>
      <c r="CR26" s="431"/>
      <c r="CS26" s="431"/>
      <c r="CT26" s="431"/>
      <c r="CU26" s="431"/>
      <c r="CV26" s="431"/>
      <c r="CW26" s="431"/>
      <c r="CX26" s="431"/>
      <c r="CY26" s="431"/>
      <c r="CZ26" s="431"/>
      <c r="DA26" s="431"/>
      <c r="DB26" s="431"/>
      <c r="DC26" s="431"/>
      <c r="DD26" s="431"/>
      <c r="DE26" s="431"/>
      <c r="DF26" s="431"/>
      <c r="DG26" s="431"/>
      <c r="DH26" s="431"/>
      <c r="DI26" s="431"/>
      <c r="DJ26" s="431"/>
      <c r="DK26" s="431"/>
      <c r="DL26" s="431"/>
      <c r="DM26" s="431"/>
      <c r="DN26" s="431"/>
      <c r="DO26" s="431"/>
      <c r="DP26" s="431"/>
      <c r="DQ26" s="431"/>
      <c r="DR26" s="431"/>
      <c r="DS26" s="431"/>
      <c r="DT26" s="431"/>
      <c r="DU26" s="431"/>
      <c r="DV26" s="431"/>
      <c r="DW26" s="431"/>
      <c r="DX26" s="431"/>
      <c r="DY26" s="431"/>
      <c r="DZ26" s="431"/>
      <c r="EA26" s="431"/>
      <c r="EB26" s="431"/>
      <c r="EC26" s="431"/>
      <c r="ED26" s="431"/>
      <c r="EE26" s="431"/>
      <c r="EF26" s="431"/>
      <c r="EG26" s="431"/>
      <c r="EH26" s="431"/>
      <c r="EI26" s="431"/>
      <c r="EJ26" s="431"/>
      <c r="EK26" s="431"/>
      <c r="EL26" s="431"/>
      <c r="EM26" s="431"/>
      <c r="EN26" s="431"/>
      <c r="EO26" s="431"/>
      <c r="EP26" s="431"/>
      <c r="EQ26" s="431"/>
      <c r="ER26" s="431"/>
      <c r="ES26" s="431"/>
      <c r="ET26" s="431"/>
      <c r="EU26" s="431"/>
      <c r="EV26" s="431"/>
      <c r="EW26" s="431"/>
      <c r="EX26" s="431"/>
      <c r="EY26" s="431"/>
      <c r="EZ26" s="431"/>
      <c r="FA26" s="431"/>
      <c r="FB26" s="431"/>
      <c r="FC26" s="431"/>
      <c r="FD26" s="431"/>
      <c r="FE26" s="431"/>
      <c r="FF26" s="431"/>
      <c r="FG26" s="431"/>
      <c r="FH26" s="431"/>
      <c r="FI26" s="431"/>
      <c r="FJ26" s="431"/>
      <c r="FK26" s="431"/>
      <c r="FL26" s="431"/>
      <c r="FM26" s="431"/>
      <c r="FN26" s="431"/>
      <c r="FO26" s="431"/>
      <c r="FP26" s="431"/>
      <c r="FQ26" s="431"/>
      <c r="FR26" s="431"/>
      <c r="FS26" s="431"/>
      <c r="FT26" s="431"/>
      <c r="FU26" s="431"/>
      <c r="FV26" s="431"/>
      <c r="FW26" s="431"/>
      <c r="FX26" s="431"/>
      <c r="FY26" s="431"/>
      <c r="FZ26" s="431"/>
      <c r="GA26" s="431"/>
      <c r="GB26" s="431"/>
      <c r="GC26" s="431"/>
      <c r="GD26" s="431"/>
      <c r="GE26" s="431"/>
      <c r="GF26" s="431"/>
      <c r="GG26" s="431"/>
      <c r="GH26" s="431"/>
      <c r="GI26" s="431"/>
      <c r="GJ26" s="431"/>
      <c r="GK26" s="431"/>
      <c r="GL26" s="431"/>
      <c r="GM26" s="431"/>
      <c r="GN26" s="431"/>
      <c r="GO26" s="431"/>
      <c r="GP26" s="431"/>
      <c r="GQ26" s="431"/>
      <c r="GR26" s="431"/>
      <c r="GS26" s="431"/>
      <c r="GT26" s="431"/>
      <c r="GU26" s="431"/>
      <c r="GV26" s="431"/>
      <c r="GW26" s="431"/>
      <c r="GX26" s="431"/>
      <c r="GY26" s="431"/>
      <c r="GZ26" s="431"/>
      <c r="HA26" s="431"/>
      <c r="HB26" s="431"/>
      <c r="HC26" s="431"/>
      <c r="HD26" s="431"/>
      <c r="HE26" s="431"/>
      <c r="HF26" s="431"/>
      <c r="HG26" s="431"/>
      <c r="HH26" s="431"/>
      <c r="HI26" s="431"/>
      <c r="HJ26" s="431"/>
      <c r="HK26" s="431"/>
      <c r="HL26" s="431"/>
      <c r="HM26" s="431"/>
      <c r="HN26" s="431"/>
      <c r="HO26" s="431"/>
      <c r="HP26" s="431"/>
      <c r="HQ26" s="431"/>
      <c r="HR26" s="431"/>
      <c r="HS26" s="431"/>
      <c r="HT26" s="431"/>
      <c r="HU26" s="431"/>
      <c r="HV26" s="431"/>
      <c r="HW26" s="431"/>
      <c r="HX26" s="431"/>
      <c r="HY26" s="431"/>
      <c r="HZ26" s="431"/>
      <c r="IA26" s="431"/>
      <c r="IB26" s="431"/>
      <c r="IC26" s="431"/>
    </row>
    <row r="27" spans="1:237" x14ac:dyDescent="0.2">
      <c r="A27" s="420"/>
      <c r="B27" s="440"/>
      <c r="C27" s="433"/>
      <c r="D27" s="421"/>
      <c r="E27" s="434"/>
      <c r="F27" s="435"/>
      <c r="G27" s="435"/>
      <c r="H27" s="436"/>
      <c r="I27" s="434"/>
      <c r="J27" s="425"/>
      <c r="K27" s="428"/>
      <c r="L27" s="428"/>
      <c r="M27" s="428"/>
      <c r="N27" s="427"/>
      <c r="O27" s="438"/>
      <c r="P27" s="434"/>
      <c r="Q27" s="434"/>
      <c r="R27" s="430"/>
      <c r="S27" s="430"/>
      <c r="T27" s="430"/>
      <c r="U27" s="430"/>
      <c r="V27" s="430"/>
      <c r="W27" s="430"/>
      <c r="X27" s="430"/>
      <c r="Y27" s="430"/>
      <c r="Z27" s="430"/>
      <c r="AA27" s="430"/>
      <c r="AB27" s="430"/>
      <c r="AC27" s="430"/>
      <c r="AD27" s="430"/>
      <c r="AE27" s="430"/>
      <c r="AF27" s="430"/>
      <c r="AG27" s="430"/>
      <c r="AH27" s="430"/>
      <c r="AI27" s="430"/>
      <c r="AJ27" s="430"/>
      <c r="AK27" s="430"/>
      <c r="AL27" s="430"/>
      <c r="AM27" s="430"/>
      <c r="AN27" s="430"/>
      <c r="AO27" s="430"/>
      <c r="AP27" s="430"/>
      <c r="AQ27" s="430"/>
      <c r="AR27" s="430"/>
      <c r="AS27" s="430"/>
      <c r="AT27" s="430"/>
      <c r="AU27" s="430"/>
      <c r="AV27" s="430"/>
      <c r="AW27" s="430"/>
      <c r="AX27" s="430"/>
      <c r="AY27" s="430"/>
      <c r="AZ27" s="430"/>
      <c r="BA27" s="431"/>
      <c r="BB27" s="431"/>
      <c r="BC27" s="431"/>
      <c r="BD27" s="431"/>
      <c r="BE27" s="431"/>
      <c r="BF27" s="431"/>
      <c r="BG27" s="431"/>
      <c r="BH27" s="431"/>
      <c r="BI27" s="431"/>
      <c r="BJ27" s="431"/>
      <c r="BK27" s="431"/>
      <c r="BL27" s="431"/>
      <c r="BM27" s="431"/>
      <c r="BN27" s="431"/>
      <c r="BO27" s="431"/>
      <c r="BP27" s="431"/>
      <c r="BQ27" s="431"/>
      <c r="BR27" s="431"/>
      <c r="BS27" s="431"/>
      <c r="BT27" s="431"/>
      <c r="BU27" s="431"/>
      <c r="BV27" s="431"/>
      <c r="BW27" s="431"/>
      <c r="BX27" s="431"/>
      <c r="BY27" s="431"/>
      <c r="BZ27" s="431"/>
      <c r="CA27" s="431"/>
      <c r="CB27" s="431"/>
      <c r="CC27" s="431"/>
      <c r="CD27" s="431"/>
      <c r="CE27" s="431"/>
      <c r="CF27" s="431"/>
      <c r="CG27" s="431"/>
      <c r="CH27" s="431"/>
      <c r="CI27" s="431"/>
      <c r="CJ27" s="431"/>
      <c r="CK27" s="431"/>
      <c r="CL27" s="431"/>
      <c r="CM27" s="431"/>
      <c r="CN27" s="431"/>
      <c r="CO27" s="431"/>
      <c r="CP27" s="431"/>
      <c r="CQ27" s="431"/>
      <c r="CR27" s="431"/>
      <c r="CS27" s="431"/>
      <c r="CT27" s="431"/>
      <c r="CU27" s="431"/>
      <c r="CV27" s="431"/>
      <c r="CW27" s="431"/>
      <c r="CX27" s="431"/>
      <c r="CY27" s="431"/>
      <c r="CZ27" s="431"/>
      <c r="DA27" s="431"/>
      <c r="DB27" s="431"/>
      <c r="DC27" s="431"/>
      <c r="DD27" s="431"/>
      <c r="DE27" s="431"/>
      <c r="DF27" s="431"/>
      <c r="DG27" s="431"/>
      <c r="DH27" s="431"/>
      <c r="DI27" s="431"/>
      <c r="DJ27" s="431"/>
      <c r="DK27" s="431"/>
      <c r="DL27" s="431"/>
      <c r="DM27" s="431"/>
      <c r="DN27" s="431"/>
      <c r="DO27" s="431"/>
      <c r="DP27" s="431"/>
      <c r="DQ27" s="431"/>
      <c r="DR27" s="431"/>
      <c r="DS27" s="431"/>
      <c r="DT27" s="431"/>
      <c r="DU27" s="431"/>
      <c r="DV27" s="431"/>
      <c r="DW27" s="431"/>
      <c r="DX27" s="431"/>
      <c r="DY27" s="431"/>
      <c r="DZ27" s="431"/>
      <c r="EA27" s="431"/>
      <c r="EB27" s="431"/>
      <c r="EC27" s="431"/>
      <c r="ED27" s="431"/>
      <c r="EE27" s="431"/>
      <c r="EF27" s="431"/>
      <c r="EG27" s="431"/>
      <c r="EH27" s="431"/>
      <c r="EI27" s="431"/>
      <c r="EJ27" s="431"/>
      <c r="EK27" s="431"/>
      <c r="EL27" s="431"/>
      <c r="EM27" s="431"/>
      <c r="EN27" s="431"/>
      <c r="EO27" s="431"/>
      <c r="EP27" s="431"/>
      <c r="EQ27" s="431"/>
      <c r="ER27" s="431"/>
      <c r="ES27" s="431"/>
      <c r="ET27" s="431"/>
      <c r="EU27" s="431"/>
      <c r="EV27" s="431"/>
      <c r="EW27" s="431"/>
      <c r="EX27" s="431"/>
      <c r="EY27" s="431"/>
      <c r="EZ27" s="431"/>
      <c r="FA27" s="431"/>
      <c r="FB27" s="431"/>
      <c r="FC27" s="431"/>
      <c r="FD27" s="431"/>
      <c r="FE27" s="431"/>
      <c r="FF27" s="431"/>
      <c r="FG27" s="431"/>
      <c r="FH27" s="431"/>
      <c r="FI27" s="431"/>
      <c r="FJ27" s="431"/>
      <c r="FK27" s="431"/>
      <c r="FL27" s="431"/>
      <c r="FM27" s="431"/>
      <c r="FN27" s="431"/>
      <c r="FO27" s="431"/>
      <c r="FP27" s="431"/>
      <c r="FQ27" s="431"/>
      <c r="FR27" s="431"/>
      <c r="FS27" s="431"/>
      <c r="FT27" s="431"/>
      <c r="FU27" s="431"/>
      <c r="FV27" s="431"/>
      <c r="FW27" s="431"/>
      <c r="FX27" s="431"/>
      <c r="FY27" s="431"/>
      <c r="FZ27" s="431"/>
      <c r="GA27" s="431"/>
      <c r="GB27" s="431"/>
      <c r="GC27" s="431"/>
      <c r="GD27" s="431"/>
      <c r="GE27" s="431"/>
      <c r="GF27" s="431"/>
      <c r="GG27" s="431"/>
      <c r="GH27" s="431"/>
      <c r="GI27" s="431"/>
      <c r="GJ27" s="431"/>
      <c r="GK27" s="431"/>
      <c r="GL27" s="431"/>
      <c r="GM27" s="431"/>
      <c r="GN27" s="431"/>
      <c r="GO27" s="431"/>
      <c r="GP27" s="431"/>
      <c r="GQ27" s="431"/>
      <c r="GR27" s="431"/>
      <c r="GS27" s="431"/>
      <c r="GT27" s="431"/>
      <c r="GU27" s="431"/>
      <c r="GV27" s="431"/>
      <c r="GW27" s="431"/>
      <c r="GX27" s="431"/>
      <c r="GY27" s="431"/>
      <c r="GZ27" s="431"/>
      <c r="HA27" s="431"/>
      <c r="HB27" s="431"/>
      <c r="HC27" s="431"/>
      <c r="HD27" s="431"/>
      <c r="HE27" s="431"/>
      <c r="HF27" s="431"/>
      <c r="HG27" s="431"/>
      <c r="HH27" s="431"/>
      <c r="HI27" s="431"/>
      <c r="HJ27" s="431"/>
      <c r="HK27" s="431"/>
      <c r="HL27" s="431"/>
      <c r="HM27" s="431"/>
      <c r="HN27" s="431"/>
      <c r="HO27" s="431"/>
      <c r="HP27" s="431"/>
      <c r="HQ27" s="431"/>
      <c r="HR27" s="431"/>
      <c r="HS27" s="431"/>
      <c r="HT27" s="431"/>
      <c r="HU27" s="431"/>
      <c r="HV27" s="431"/>
      <c r="HW27" s="431"/>
      <c r="HX27" s="431"/>
      <c r="HY27" s="431"/>
      <c r="HZ27" s="431"/>
      <c r="IA27" s="431"/>
      <c r="IB27" s="431"/>
      <c r="IC27" s="431"/>
    </row>
    <row r="28" spans="1:237" x14ac:dyDescent="0.2">
      <c r="A28" s="420">
        <v>1</v>
      </c>
      <c r="B28" s="421" t="s">
        <v>992</v>
      </c>
      <c r="C28" s="455" t="s">
        <v>1019</v>
      </c>
      <c r="D28" s="421" t="s">
        <v>1020</v>
      </c>
      <c r="E28" s="434" t="s">
        <v>1021</v>
      </c>
      <c r="F28" s="435" t="s">
        <v>1022</v>
      </c>
      <c r="G28" s="456" t="s">
        <v>1023</v>
      </c>
      <c r="H28" s="422">
        <v>2012</v>
      </c>
      <c r="I28" s="425" t="s">
        <v>956</v>
      </c>
      <c r="J28" s="425">
        <v>2022</v>
      </c>
      <c r="K28" s="426">
        <v>7</v>
      </c>
      <c r="L28" s="429">
        <v>2783</v>
      </c>
      <c r="M28" s="428">
        <v>9697156.4448000006</v>
      </c>
      <c r="N28" s="429">
        <f>M28/$N$6</f>
        <v>2254.23</v>
      </c>
      <c r="O28" s="432" t="s">
        <v>1024</v>
      </c>
      <c r="P28" s="434" t="s">
        <v>949</v>
      </c>
      <c r="Q28" s="434" t="s">
        <v>950</v>
      </c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0"/>
      <c r="AK28" s="430"/>
      <c r="AL28" s="430"/>
      <c r="AM28" s="430"/>
      <c r="AN28" s="430"/>
      <c r="AO28" s="430"/>
      <c r="AP28" s="430"/>
      <c r="AQ28" s="430"/>
      <c r="AR28" s="430"/>
      <c r="AS28" s="430"/>
      <c r="AT28" s="430"/>
      <c r="AU28" s="430"/>
      <c r="AV28" s="430"/>
      <c r="AW28" s="430"/>
      <c r="AX28" s="430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  <c r="BJ28" s="431"/>
      <c r="BK28" s="431"/>
      <c r="BL28" s="431"/>
      <c r="BM28" s="431"/>
      <c r="BN28" s="431"/>
      <c r="BO28" s="431"/>
      <c r="BP28" s="431"/>
      <c r="BQ28" s="431"/>
      <c r="BR28" s="431"/>
      <c r="BS28" s="431"/>
      <c r="BT28" s="431"/>
      <c r="BU28" s="431"/>
      <c r="BV28" s="431"/>
      <c r="BW28" s="431"/>
      <c r="BX28" s="431"/>
      <c r="BY28" s="431"/>
      <c r="BZ28" s="431"/>
      <c r="CA28" s="431"/>
      <c r="CB28" s="431"/>
      <c r="CC28" s="431"/>
      <c r="CD28" s="431"/>
      <c r="CE28" s="431"/>
      <c r="CF28" s="431"/>
      <c r="CG28" s="431"/>
      <c r="CH28" s="431"/>
      <c r="CI28" s="431"/>
      <c r="CJ28" s="431"/>
      <c r="CK28" s="431"/>
      <c r="CL28" s="431"/>
      <c r="CM28" s="431"/>
      <c r="CN28" s="431"/>
      <c r="CO28" s="431"/>
      <c r="CP28" s="431"/>
      <c r="CQ28" s="431"/>
      <c r="CR28" s="431"/>
      <c r="CS28" s="431"/>
      <c r="CT28" s="431"/>
      <c r="CU28" s="431"/>
      <c r="CV28" s="431"/>
      <c r="CW28" s="431"/>
      <c r="CX28" s="431"/>
      <c r="CY28" s="431"/>
      <c r="CZ28" s="431"/>
      <c r="DA28" s="431"/>
      <c r="DB28" s="431"/>
      <c r="DC28" s="431"/>
      <c r="DD28" s="431"/>
      <c r="DE28" s="431"/>
      <c r="DF28" s="431"/>
      <c r="DG28" s="431"/>
      <c r="DH28" s="431"/>
      <c r="DI28" s="431"/>
      <c r="DJ28" s="431"/>
      <c r="DK28" s="431"/>
      <c r="DL28" s="431"/>
      <c r="DM28" s="431"/>
      <c r="DN28" s="431"/>
      <c r="DO28" s="431"/>
      <c r="DP28" s="431"/>
      <c r="DQ28" s="431"/>
      <c r="DR28" s="431"/>
      <c r="DS28" s="431"/>
      <c r="DT28" s="431"/>
      <c r="DU28" s="431"/>
      <c r="DV28" s="431"/>
      <c r="DW28" s="431"/>
      <c r="DX28" s="431"/>
      <c r="DY28" s="431"/>
      <c r="DZ28" s="431"/>
      <c r="EA28" s="431"/>
      <c r="EB28" s="431"/>
      <c r="EC28" s="431"/>
      <c r="ED28" s="431"/>
      <c r="EE28" s="431"/>
      <c r="EF28" s="431"/>
      <c r="EG28" s="431"/>
      <c r="EH28" s="431"/>
      <c r="EI28" s="431"/>
      <c r="EJ28" s="431"/>
      <c r="EK28" s="431"/>
      <c r="EL28" s="431"/>
      <c r="EM28" s="431"/>
      <c r="EN28" s="431"/>
      <c r="EO28" s="431"/>
      <c r="EP28" s="431"/>
      <c r="EQ28" s="431"/>
      <c r="ER28" s="431"/>
      <c r="ES28" s="431"/>
      <c r="ET28" s="431"/>
      <c r="EU28" s="431"/>
      <c r="EV28" s="431"/>
      <c r="EW28" s="431"/>
      <c r="EX28" s="431"/>
      <c r="EY28" s="431"/>
      <c r="EZ28" s="431"/>
      <c r="FA28" s="431"/>
      <c r="FB28" s="431"/>
      <c r="FC28" s="431"/>
      <c r="FD28" s="431"/>
      <c r="FE28" s="431"/>
      <c r="FF28" s="431"/>
      <c r="FG28" s="431"/>
      <c r="FH28" s="431"/>
      <c r="FI28" s="431"/>
      <c r="FJ28" s="431"/>
      <c r="FK28" s="431"/>
      <c r="FL28" s="431"/>
      <c r="FM28" s="431"/>
      <c r="FN28" s="431"/>
      <c r="FO28" s="431"/>
      <c r="FP28" s="431"/>
      <c r="FQ28" s="431"/>
      <c r="FR28" s="431"/>
      <c r="FS28" s="431"/>
      <c r="FT28" s="431"/>
      <c r="FU28" s="431"/>
      <c r="FV28" s="431"/>
      <c r="FW28" s="431"/>
      <c r="FX28" s="431"/>
      <c r="FY28" s="431"/>
      <c r="FZ28" s="431"/>
      <c r="GA28" s="431"/>
      <c r="GB28" s="431"/>
      <c r="GC28" s="431"/>
      <c r="GD28" s="431"/>
      <c r="GE28" s="431"/>
      <c r="GF28" s="431"/>
      <c r="GG28" s="431"/>
      <c r="GH28" s="431"/>
      <c r="GI28" s="431"/>
      <c r="GJ28" s="431"/>
      <c r="GK28" s="431"/>
      <c r="GL28" s="431"/>
      <c r="GM28" s="431"/>
      <c r="GN28" s="431"/>
      <c r="GO28" s="431"/>
      <c r="GP28" s="431"/>
      <c r="GQ28" s="431"/>
      <c r="GR28" s="431"/>
      <c r="GS28" s="431"/>
      <c r="GT28" s="431"/>
      <c r="GU28" s="431"/>
      <c r="GV28" s="431"/>
      <c r="GW28" s="431"/>
      <c r="GX28" s="431"/>
      <c r="GY28" s="431"/>
      <c r="GZ28" s="431"/>
      <c r="HA28" s="431"/>
      <c r="HB28" s="431"/>
      <c r="HC28" s="431"/>
      <c r="HD28" s="431"/>
      <c r="HE28" s="431"/>
      <c r="HF28" s="431"/>
      <c r="HG28" s="431"/>
      <c r="HH28" s="431"/>
      <c r="HI28" s="431"/>
      <c r="HJ28" s="431"/>
      <c r="HK28" s="431"/>
      <c r="HL28" s="431"/>
      <c r="HM28" s="431"/>
      <c r="HN28" s="431"/>
      <c r="HO28" s="431"/>
      <c r="HP28" s="431"/>
      <c r="HQ28" s="431"/>
      <c r="HR28" s="431"/>
      <c r="HS28" s="431"/>
      <c r="HT28" s="431"/>
      <c r="HU28" s="431"/>
      <c r="HV28" s="431"/>
      <c r="HW28" s="431"/>
      <c r="HX28" s="431"/>
      <c r="HY28" s="431"/>
      <c r="HZ28" s="431"/>
      <c r="IA28" s="431"/>
    </row>
    <row r="29" spans="1:237" x14ac:dyDescent="0.2">
      <c r="A29" s="420">
        <f t="shared" ref="A29:A86" si="0">A28+1</f>
        <v>2</v>
      </c>
      <c r="B29" s="421" t="s">
        <v>992</v>
      </c>
      <c r="C29" s="455" t="s">
        <v>1019</v>
      </c>
      <c r="D29" s="421" t="s">
        <v>1025</v>
      </c>
      <c r="E29" s="434" t="s">
        <v>1021</v>
      </c>
      <c r="F29" s="435" t="s">
        <v>1026</v>
      </c>
      <c r="G29" s="456" t="s">
        <v>1027</v>
      </c>
      <c r="H29" s="422">
        <v>2012</v>
      </c>
      <c r="I29" s="425" t="s">
        <v>956</v>
      </c>
      <c r="J29" s="425">
        <v>2022</v>
      </c>
      <c r="K29" s="426">
        <v>7</v>
      </c>
      <c r="L29" s="429">
        <v>2561</v>
      </c>
      <c r="M29" s="428">
        <v>8922037.4100000001</v>
      </c>
      <c r="N29" s="429">
        <f t="shared" ref="N29:N38" si="1">M29/$N$6</f>
        <v>2074.0435100981922</v>
      </c>
      <c r="O29" s="432" t="s">
        <v>1028</v>
      </c>
      <c r="P29" s="434" t="s">
        <v>374</v>
      </c>
      <c r="Q29" s="434" t="s">
        <v>950</v>
      </c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0"/>
      <c r="AC29" s="430"/>
      <c r="AD29" s="430"/>
      <c r="AE29" s="430"/>
      <c r="AF29" s="430"/>
      <c r="AG29" s="430"/>
      <c r="AH29" s="430"/>
      <c r="AI29" s="430"/>
      <c r="AJ29" s="430"/>
      <c r="AK29" s="430"/>
      <c r="AL29" s="430"/>
      <c r="AM29" s="430"/>
      <c r="AN29" s="430"/>
      <c r="AO29" s="430"/>
      <c r="AP29" s="430"/>
      <c r="AQ29" s="430"/>
      <c r="AR29" s="430"/>
      <c r="AS29" s="430"/>
      <c r="AT29" s="430"/>
      <c r="AU29" s="430"/>
      <c r="AV29" s="430"/>
      <c r="AW29" s="430"/>
      <c r="AX29" s="430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1"/>
      <c r="BT29" s="431"/>
      <c r="BU29" s="431"/>
      <c r="BV29" s="431"/>
      <c r="BW29" s="431"/>
      <c r="BX29" s="431"/>
      <c r="BY29" s="431"/>
      <c r="BZ29" s="431"/>
      <c r="CA29" s="431"/>
      <c r="CB29" s="431"/>
      <c r="CC29" s="431"/>
      <c r="CD29" s="431"/>
      <c r="CE29" s="431"/>
      <c r="CF29" s="431"/>
      <c r="CG29" s="431"/>
      <c r="CH29" s="431"/>
      <c r="CI29" s="431"/>
      <c r="CJ29" s="431"/>
      <c r="CK29" s="431"/>
      <c r="CL29" s="431"/>
      <c r="CM29" s="431"/>
      <c r="CN29" s="431"/>
      <c r="CO29" s="431"/>
      <c r="CP29" s="431"/>
      <c r="CQ29" s="431"/>
      <c r="CR29" s="431"/>
      <c r="CS29" s="431"/>
      <c r="CT29" s="431"/>
      <c r="CU29" s="431"/>
      <c r="CV29" s="431"/>
      <c r="CW29" s="431"/>
      <c r="CX29" s="431"/>
      <c r="CY29" s="431"/>
      <c r="CZ29" s="431"/>
      <c r="DA29" s="431"/>
      <c r="DB29" s="431"/>
      <c r="DC29" s="431"/>
      <c r="DD29" s="431"/>
      <c r="DE29" s="431"/>
      <c r="DF29" s="431"/>
      <c r="DG29" s="431"/>
      <c r="DH29" s="431"/>
      <c r="DI29" s="431"/>
      <c r="DJ29" s="431"/>
      <c r="DK29" s="431"/>
      <c r="DL29" s="431"/>
      <c r="DM29" s="431"/>
      <c r="DN29" s="431"/>
      <c r="DO29" s="431"/>
      <c r="DP29" s="431"/>
      <c r="DQ29" s="431"/>
      <c r="DR29" s="431"/>
      <c r="DS29" s="431"/>
      <c r="DT29" s="431"/>
      <c r="DU29" s="431"/>
      <c r="DV29" s="431"/>
      <c r="DW29" s="431"/>
      <c r="DX29" s="431"/>
      <c r="DY29" s="431"/>
      <c r="DZ29" s="431"/>
      <c r="EA29" s="431"/>
      <c r="EB29" s="431"/>
      <c r="EC29" s="431"/>
      <c r="ED29" s="431"/>
      <c r="EE29" s="431"/>
      <c r="EF29" s="431"/>
      <c r="EG29" s="431"/>
      <c r="EH29" s="431"/>
      <c r="EI29" s="431"/>
      <c r="EJ29" s="431"/>
      <c r="EK29" s="431"/>
      <c r="EL29" s="431"/>
      <c r="EM29" s="431"/>
      <c r="EN29" s="431"/>
      <c r="EO29" s="431"/>
      <c r="EP29" s="431"/>
      <c r="EQ29" s="431"/>
      <c r="ER29" s="431"/>
      <c r="ES29" s="431"/>
      <c r="ET29" s="431"/>
      <c r="EU29" s="431"/>
      <c r="EV29" s="431"/>
      <c r="EW29" s="431"/>
      <c r="EX29" s="431"/>
      <c r="EY29" s="431"/>
      <c r="EZ29" s="431"/>
      <c r="FA29" s="431"/>
      <c r="FB29" s="431"/>
      <c r="FC29" s="431"/>
      <c r="FD29" s="431"/>
      <c r="FE29" s="431"/>
      <c r="FF29" s="431"/>
      <c r="FG29" s="431"/>
      <c r="FH29" s="431"/>
      <c r="FI29" s="431"/>
      <c r="FJ29" s="431"/>
      <c r="FK29" s="431"/>
      <c r="FL29" s="431"/>
      <c r="FM29" s="431"/>
      <c r="FN29" s="431"/>
      <c r="FO29" s="431"/>
      <c r="FP29" s="431"/>
      <c r="FQ29" s="431"/>
      <c r="FR29" s="431"/>
      <c r="FS29" s="431"/>
      <c r="FT29" s="431"/>
      <c r="FU29" s="431"/>
      <c r="FV29" s="431"/>
      <c r="FW29" s="431"/>
      <c r="FX29" s="431"/>
      <c r="FY29" s="431"/>
      <c r="FZ29" s="431"/>
      <c r="GA29" s="431"/>
      <c r="GB29" s="431"/>
      <c r="GC29" s="431"/>
      <c r="GD29" s="431"/>
      <c r="GE29" s="431"/>
      <c r="GF29" s="431"/>
      <c r="GG29" s="431"/>
      <c r="GH29" s="431"/>
      <c r="GI29" s="431"/>
      <c r="GJ29" s="431"/>
      <c r="GK29" s="431"/>
      <c r="GL29" s="431"/>
      <c r="GM29" s="431"/>
      <c r="GN29" s="431"/>
      <c r="GO29" s="431"/>
      <c r="GP29" s="431"/>
      <c r="GQ29" s="431"/>
      <c r="GR29" s="431"/>
      <c r="GS29" s="431"/>
      <c r="GT29" s="431"/>
      <c r="GU29" s="431"/>
      <c r="GV29" s="431"/>
      <c r="GW29" s="431"/>
      <c r="GX29" s="431"/>
      <c r="GY29" s="431"/>
      <c r="GZ29" s="431"/>
      <c r="HA29" s="431"/>
      <c r="HB29" s="431"/>
      <c r="HC29" s="431"/>
      <c r="HD29" s="431"/>
      <c r="HE29" s="431"/>
      <c r="HF29" s="431"/>
      <c r="HG29" s="431"/>
      <c r="HH29" s="431"/>
      <c r="HI29" s="431"/>
      <c r="HJ29" s="431"/>
      <c r="HK29" s="431"/>
      <c r="HL29" s="431"/>
      <c r="HM29" s="431"/>
      <c r="HN29" s="431"/>
      <c r="HO29" s="431"/>
      <c r="HP29" s="431"/>
      <c r="HQ29" s="431"/>
      <c r="HR29" s="431"/>
      <c r="HS29" s="431"/>
      <c r="HT29" s="431"/>
      <c r="HU29" s="431"/>
      <c r="HV29" s="431"/>
      <c r="HW29" s="431"/>
      <c r="HX29" s="431"/>
      <c r="HY29" s="431"/>
      <c r="HZ29" s="431"/>
      <c r="IA29" s="431"/>
    </row>
    <row r="30" spans="1:237" x14ac:dyDescent="0.2">
      <c r="A30" s="420">
        <f t="shared" si="0"/>
        <v>3</v>
      </c>
      <c r="B30" s="421" t="s">
        <v>1029</v>
      </c>
      <c r="C30" s="455" t="s">
        <v>1030</v>
      </c>
      <c r="D30" s="421" t="s">
        <v>1031</v>
      </c>
      <c r="E30" s="434" t="s">
        <v>1021</v>
      </c>
      <c r="F30" s="435" t="s">
        <v>1032</v>
      </c>
      <c r="G30" s="457" t="s">
        <v>1033</v>
      </c>
      <c r="H30" s="422">
        <v>2008</v>
      </c>
      <c r="I30" s="425" t="s">
        <v>947</v>
      </c>
      <c r="J30" s="425">
        <v>2022</v>
      </c>
      <c r="K30" s="426">
        <v>11</v>
      </c>
      <c r="L30" s="429">
        <v>2609</v>
      </c>
      <c r="M30" s="428">
        <v>9089260.2899999991</v>
      </c>
      <c r="N30" s="429">
        <f t="shared" si="1"/>
        <v>2112.9166410957373</v>
      </c>
      <c r="O30" s="444" t="s">
        <v>1034</v>
      </c>
      <c r="P30" s="434" t="s">
        <v>374</v>
      </c>
      <c r="Q30" s="434" t="s">
        <v>950</v>
      </c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0"/>
      <c r="AG30" s="430"/>
      <c r="AH30" s="430"/>
      <c r="AI30" s="430"/>
      <c r="AJ30" s="430"/>
      <c r="AK30" s="430"/>
      <c r="AL30" s="430"/>
      <c r="AM30" s="430"/>
      <c r="AN30" s="430"/>
      <c r="AO30" s="430"/>
      <c r="AP30" s="430"/>
      <c r="AQ30" s="430"/>
      <c r="AR30" s="430"/>
      <c r="AS30" s="430"/>
      <c r="AT30" s="430"/>
      <c r="AU30" s="430"/>
      <c r="AV30" s="430"/>
      <c r="AW30" s="430"/>
      <c r="AX30" s="430"/>
      <c r="AY30" s="431"/>
      <c r="AZ30" s="431"/>
      <c r="BA30" s="431"/>
      <c r="BB30" s="431"/>
      <c r="BC30" s="431"/>
      <c r="BD30" s="431"/>
      <c r="BE30" s="431"/>
      <c r="BF30" s="431"/>
      <c r="BG30" s="431"/>
      <c r="BH30" s="431"/>
      <c r="BI30" s="431"/>
      <c r="BJ30" s="431"/>
      <c r="BK30" s="431"/>
      <c r="BL30" s="431"/>
      <c r="BM30" s="431"/>
      <c r="BN30" s="431"/>
      <c r="BO30" s="431"/>
      <c r="BP30" s="431"/>
      <c r="BQ30" s="431"/>
      <c r="BR30" s="431"/>
      <c r="BS30" s="431"/>
      <c r="BT30" s="431"/>
      <c r="BU30" s="431"/>
      <c r="BV30" s="431"/>
      <c r="BW30" s="431"/>
      <c r="BX30" s="431"/>
      <c r="BY30" s="431"/>
      <c r="BZ30" s="431"/>
      <c r="CA30" s="431"/>
      <c r="CB30" s="431"/>
      <c r="CC30" s="431"/>
      <c r="CD30" s="431"/>
      <c r="CE30" s="431"/>
      <c r="CF30" s="431"/>
      <c r="CG30" s="431"/>
      <c r="CH30" s="431"/>
      <c r="CI30" s="431"/>
      <c r="CJ30" s="431"/>
      <c r="CK30" s="431"/>
      <c r="CL30" s="431"/>
      <c r="CM30" s="431"/>
      <c r="CN30" s="431"/>
      <c r="CO30" s="431"/>
      <c r="CP30" s="431"/>
      <c r="CQ30" s="431"/>
      <c r="CR30" s="431"/>
      <c r="CS30" s="431"/>
      <c r="CT30" s="431"/>
      <c r="CU30" s="431"/>
      <c r="CV30" s="431"/>
      <c r="CW30" s="431"/>
      <c r="CX30" s="431"/>
      <c r="CY30" s="431"/>
      <c r="CZ30" s="431"/>
      <c r="DA30" s="431"/>
      <c r="DB30" s="431"/>
      <c r="DC30" s="431"/>
      <c r="DD30" s="431"/>
      <c r="DE30" s="431"/>
      <c r="DF30" s="431"/>
      <c r="DG30" s="431"/>
      <c r="DH30" s="431"/>
      <c r="DI30" s="431"/>
      <c r="DJ30" s="431"/>
      <c r="DK30" s="431"/>
      <c r="DL30" s="431"/>
      <c r="DM30" s="431"/>
      <c r="DN30" s="431"/>
      <c r="DO30" s="431"/>
      <c r="DP30" s="431"/>
      <c r="DQ30" s="431"/>
      <c r="DR30" s="431"/>
      <c r="DS30" s="431"/>
      <c r="DT30" s="431"/>
      <c r="DU30" s="431"/>
      <c r="DV30" s="431"/>
      <c r="DW30" s="431"/>
      <c r="DX30" s="431"/>
      <c r="DY30" s="431"/>
      <c r="DZ30" s="431"/>
      <c r="EA30" s="431"/>
      <c r="EB30" s="431"/>
      <c r="EC30" s="431"/>
      <c r="ED30" s="431"/>
      <c r="EE30" s="431"/>
      <c r="EF30" s="431"/>
      <c r="EG30" s="431"/>
      <c r="EH30" s="431"/>
      <c r="EI30" s="431"/>
      <c r="EJ30" s="431"/>
      <c r="EK30" s="431"/>
      <c r="EL30" s="431"/>
      <c r="EM30" s="431"/>
      <c r="EN30" s="431"/>
      <c r="EO30" s="431"/>
      <c r="EP30" s="431"/>
      <c r="EQ30" s="431"/>
      <c r="ER30" s="431"/>
      <c r="ES30" s="431"/>
      <c r="ET30" s="431"/>
      <c r="EU30" s="431"/>
      <c r="EV30" s="431"/>
      <c r="EW30" s="431"/>
      <c r="EX30" s="431"/>
      <c r="EY30" s="431"/>
      <c r="EZ30" s="431"/>
      <c r="FA30" s="431"/>
      <c r="FB30" s="431"/>
      <c r="FC30" s="431"/>
      <c r="FD30" s="431"/>
      <c r="FE30" s="431"/>
      <c r="FF30" s="431"/>
      <c r="FG30" s="431"/>
      <c r="FH30" s="431"/>
      <c r="FI30" s="431"/>
      <c r="FJ30" s="431"/>
      <c r="FK30" s="431"/>
      <c r="FL30" s="431"/>
      <c r="FM30" s="431"/>
      <c r="FN30" s="431"/>
      <c r="FO30" s="431"/>
      <c r="FP30" s="431"/>
      <c r="FQ30" s="431"/>
      <c r="FR30" s="431"/>
      <c r="FS30" s="431"/>
      <c r="FT30" s="431"/>
      <c r="FU30" s="431"/>
      <c r="FV30" s="431"/>
      <c r="FW30" s="431"/>
      <c r="FX30" s="431"/>
      <c r="FY30" s="431"/>
      <c r="FZ30" s="431"/>
      <c r="GA30" s="431"/>
      <c r="GB30" s="431"/>
      <c r="GC30" s="431"/>
      <c r="GD30" s="431"/>
      <c r="GE30" s="431"/>
      <c r="GF30" s="431"/>
      <c r="GG30" s="431"/>
      <c r="GH30" s="431"/>
      <c r="GI30" s="431"/>
      <c r="GJ30" s="431"/>
      <c r="GK30" s="431"/>
      <c r="GL30" s="431"/>
      <c r="GM30" s="431"/>
      <c r="GN30" s="431"/>
      <c r="GO30" s="431"/>
      <c r="GP30" s="431"/>
      <c r="GQ30" s="431"/>
      <c r="GR30" s="431"/>
      <c r="GS30" s="431"/>
      <c r="GT30" s="431"/>
      <c r="GU30" s="431"/>
      <c r="GV30" s="431"/>
      <c r="GW30" s="431"/>
      <c r="GX30" s="431"/>
      <c r="GY30" s="431"/>
      <c r="GZ30" s="431"/>
      <c r="HA30" s="431"/>
      <c r="HB30" s="431"/>
      <c r="HC30" s="431"/>
      <c r="HD30" s="431"/>
      <c r="HE30" s="431"/>
      <c r="HF30" s="431"/>
      <c r="HG30" s="431"/>
      <c r="HH30" s="431"/>
      <c r="HI30" s="431"/>
      <c r="HJ30" s="431"/>
      <c r="HK30" s="431"/>
      <c r="HL30" s="431"/>
      <c r="HM30" s="431"/>
      <c r="HN30" s="431"/>
      <c r="HO30" s="431"/>
      <c r="HP30" s="431"/>
      <c r="HQ30" s="431"/>
      <c r="HR30" s="431"/>
      <c r="HS30" s="431"/>
      <c r="HT30" s="431"/>
      <c r="HU30" s="431"/>
      <c r="HV30" s="431"/>
      <c r="HW30" s="431"/>
      <c r="HX30" s="431"/>
      <c r="HY30" s="431"/>
      <c r="HZ30" s="431"/>
      <c r="IA30" s="431"/>
    </row>
    <row r="31" spans="1:237" x14ac:dyDescent="0.2">
      <c r="A31" s="420">
        <f t="shared" si="0"/>
        <v>4</v>
      </c>
      <c r="B31" s="421" t="s">
        <v>992</v>
      </c>
      <c r="C31" s="455" t="s">
        <v>1019</v>
      </c>
      <c r="D31" s="421" t="s">
        <v>1020</v>
      </c>
      <c r="E31" s="421" t="s">
        <v>1021</v>
      </c>
      <c r="F31" s="435" t="s">
        <v>1035</v>
      </c>
      <c r="G31" s="424" t="s">
        <v>1036</v>
      </c>
      <c r="H31" s="422">
        <v>2012</v>
      </c>
      <c r="I31" s="421" t="s">
        <v>947</v>
      </c>
      <c r="J31" s="425">
        <v>2022</v>
      </c>
      <c r="K31" s="426">
        <f t="shared" ref="K31:K61" si="2">J31-H31</f>
        <v>10</v>
      </c>
      <c r="L31" s="429">
        <v>2783</v>
      </c>
      <c r="M31" s="428">
        <v>9695443.2299999986</v>
      </c>
      <c r="N31" s="429">
        <f t="shared" si="1"/>
        <v>2253.8317409618385</v>
      </c>
      <c r="O31" s="432" t="s">
        <v>1037</v>
      </c>
      <c r="P31" s="421" t="s">
        <v>21</v>
      </c>
      <c r="Q31" s="421" t="s">
        <v>1038</v>
      </c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AD31" s="430"/>
      <c r="AE31" s="430"/>
      <c r="AF31" s="430"/>
      <c r="AG31" s="430"/>
      <c r="AH31" s="430"/>
      <c r="AI31" s="430"/>
      <c r="AJ31" s="430"/>
      <c r="AK31" s="430"/>
      <c r="AL31" s="430"/>
      <c r="AM31" s="430"/>
      <c r="AN31" s="430"/>
      <c r="AO31" s="430"/>
      <c r="AP31" s="430"/>
      <c r="AQ31" s="430"/>
      <c r="AR31" s="430"/>
      <c r="AS31" s="430"/>
      <c r="AT31" s="430"/>
      <c r="AU31" s="430"/>
      <c r="AV31" s="430"/>
      <c r="AW31" s="430"/>
      <c r="AX31" s="430"/>
      <c r="AY31" s="430"/>
      <c r="AZ31" s="430"/>
      <c r="BA31" s="431"/>
      <c r="BB31" s="431"/>
      <c r="BC31" s="431"/>
      <c r="BD31" s="431"/>
      <c r="BE31" s="431"/>
      <c r="BF31" s="431"/>
      <c r="BG31" s="431"/>
      <c r="BH31" s="431"/>
      <c r="BI31" s="431"/>
      <c r="BJ31" s="431"/>
      <c r="BK31" s="431"/>
      <c r="BL31" s="431"/>
      <c r="BM31" s="431"/>
      <c r="BN31" s="431"/>
      <c r="BO31" s="431"/>
      <c r="BP31" s="431"/>
      <c r="BQ31" s="431"/>
      <c r="BR31" s="431"/>
      <c r="BS31" s="431"/>
      <c r="BT31" s="431"/>
      <c r="BU31" s="431"/>
      <c r="BV31" s="431"/>
      <c r="BW31" s="431"/>
      <c r="BX31" s="431"/>
      <c r="BY31" s="431"/>
      <c r="BZ31" s="431"/>
      <c r="CA31" s="431"/>
      <c r="CB31" s="431"/>
      <c r="CC31" s="431"/>
      <c r="CD31" s="431"/>
      <c r="CE31" s="431"/>
      <c r="CF31" s="431"/>
      <c r="CG31" s="431"/>
      <c r="CH31" s="431"/>
      <c r="CI31" s="431"/>
      <c r="CJ31" s="431"/>
      <c r="CK31" s="431"/>
      <c r="CL31" s="431"/>
      <c r="CM31" s="431"/>
      <c r="CN31" s="431"/>
      <c r="CO31" s="431"/>
      <c r="CP31" s="431"/>
      <c r="CQ31" s="431"/>
      <c r="CR31" s="431"/>
      <c r="CS31" s="431"/>
      <c r="CT31" s="431"/>
      <c r="CU31" s="431"/>
      <c r="CV31" s="431"/>
      <c r="CW31" s="431"/>
      <c r="CX31" s="431"/>
      <c r="CY31" s="431"/>
      <c r="CZ31" s="431"/>
      <c r="DA31" s="431"/>
      <c r="DB31" s="431"/>
      <c r="DC31" s="431"/>
      <c r="DD31" s="431"/>
      <c r="DE31" s="431"/>
      <c r="DF31" s="431"/>
      <c r="DG31" s="431"/>
      <c r="DH31" s="431"/>
      <c r="DI31" s="431"/>
      <c r="DJ31" s="431"/>
      <c r="DK31" s="431"/>
      <c r="DL31" s="431"/>
      <c r="DM31" s="431"/>
      <c r="DN31" s="431"/>
      <c r="DO31" s="431"/>
      <c r="DP31" s="431"/>
      <c r="DQ31" s="431"/>
      <c r="DR31" s="431"/>
      <c r="DS31" s="431"/>
      <c r="DT31" s="431"/>
      <c r="DU31" s="431"/>
      <c r="DV31" s="431"/>
      <c r="DW31" s="431"/>
      <c r="DX31" s="431"/>
      <c r="DY31" s="431"/>
      <c r="DZ31" s="431"/>
      <c r="EA31" s="431"/>
      <c r="EB31" s="431"/>
      <c r="EC31" s="431"/>
      <c r="ED31" s="431"/>
      <c r="EE31" s="431"/>
      <c r="EF31" s="431"/>
      <c r="EG31" s="431"/>
      <c r="EH31" s="431"/>
      <c r="EI31" s="431"/>
      <c r="EJ31" s="431"/>
      <c r="EK31" s="431"/>
      <c r="EL31" s="431"/>
      <c r="EM31" s="431"/>
      <c r="EN31" s="431"/>
      <c r="EO31" s="431"/>
      <c r="EP31" s="431"/>
      <c r="EQ31" s="431"/>
      <c r="ER31" s="431"/>
      <c r="ES31" s="431"/>
      <c r="ET31" s="431"/>
      <c r="EU31" s="431"/>
      <c r="EV31" s="431"/>
      <c r="EW31" s="431"/>
      <c r="EX31" s="431"/>
      <c r="EY31" s="431"/>
      <c r="EZ31" s="431"/>
      <c r="FA31" s="431"/>
      <c r="FB31" s="431"/>
      <c r="FC31" s="431"/>
      <c r="FD31" s="431"/>
      <c r="FE31" s="431"/>
      <c r="FF31" s="431"/>
      <c r="FG31" s="431"/>
      <c r="FH31" s="431"/>
      <c r="FI31" s="431"/>
      <c r="FJ31" s="431"/>
      <c r="FK31" s="431"/>
      <c r="FL31" s="431"/>
      <c r="FM31" s="431"/>
      <c r="FN31" s="431"/>
      <c r="FO31" s="431"/>
      <c r="FP31" s="431"/>
      <c r="FQ31" s="431"/>
      <c r="FR31" s="431"/>
      <c r="FS31" s="431"/>
      <c r="FT31" s="431"/>
      <c r="FU31" s="431"/>
      <c r="FV31" s="431"/>
      <c r="FW31" s="431"/>
      <c r="FX31" s="431"/>
      <c r="FY31" s="431"/>
      <c r="FZ31" s="431"/>
      <c r="GA31" s="431"/>
      <c r="GB31" s="431"/>
      <c r="GC31" s="431"/>
      <c r="GD31" s="431"/>
      <c r="GE31" s="431"/>
      <c r="GF31" s="431"/>
      <c r="GG31" s="431"/>
      <c r="GH31" s="431"/>
      <c r="GI31" s="431"/>
      <c r="GJ31" s="431"/>
      <c r="GK31" s="431"/>
      <c r="GL31" s="431"/>
      <c r="GM31" s="431"/>
      <c r="GN31" s="431"/>
      <c r="GO31" s="431"/>
      <c r="GP31" s="431"/>
      <c r="GQ31" s="431"/>
      <c r="GR31" s="431"/>
      <c r="GS31" s="431"/>
      <c r="GT31" s="431"/>
      <c r="GU31" s="431"/>
      <c r="GV31" s="431"/>
      <c r="GW31" s="431"/>
      <c r="GX31" s="431"/>
      <c r="GY31" s="431"/>
      <c r="GZ31" s="431"/>
      <c r="HA31" s="431"/>
      <c r="HB31" s="431"/>
      <c r="HC31" s="431"/>
      <c r="HD31" s="431"/>
      <c r="HE31" s="431"/>
      <c r="HF31" s="431"/>
      <c r="HG31" s="431"/>
      <c r="HH31" s="431"/>
      <c r="HI31" s="431"/>
      <c r="HJ31" s="431"/>
      <c r="HK31" s="431"/>
      <c r="HL31" s="431"/>
      <c r="HM31" s="431"/>
      <c r="HN31" s="431"/>
      <c r="HO31" s="431"/>
      <c r="HP31" s="431"/>
      <c r="HQ31" s="431"/>
      <c r="HR31" s="431"/>
      <c r="HS31" s="431"/>
      <c r="HT31" s="431"/>
      <c r="HU31" s="431"/>
      <c r="HV31" s="431"/>
      <c r="HW31" s="431"/>
      <c r="HX31" s="431"/>
      <c r="HY31" s="431"/>
      <c r="HZ31" s="431"/>
      <c r="IA31" s="431"/>
      <c r="IB31" s="431"/>
      <c r="IC31" s="431"/>
    </row>
    <row r="32" spans="1:237" x14ac:dyDescent="0.2">
      <c r="A32" s="420">
        <f t="shared" si="0"/>
        <v>5</v>
      </c>
      <c r="B32" s="421" t="s">
        <v>992</v>
      </c>
      <c r="C32" s="455" t="s">
        <v>1019</v>
      </c>
      <c r="D32" s="421" t="s">
        <v>1020</v>
      </c>
      <c r="E32" s="421" t="s">
        <v>1021</v>
      </c>
      <c r="F32" s="435" t="s">
        <v>1039</v>
      </c>
      <c r="G32" s="424" t="s">
        <v>1040</v>
      </c>
      <c r="H32" s="422">
        <v>2012</v>
      </c>
      <c r="I32" s="421" t="s">
        <v>956</v>
      </c>
      <c r="J32" s="425">
        <v>2022</v>
      </c>
      <c r="K32" s="426">
        <f t="shared" si="2"/>
        <v>10</v>
      </c>
      <c r="L32" s="429">
        <v>2561</v>
      </c>
      <c r="M32" s="428">
        <v>8922037.4100000001</v>
      </c>
      <c r="N32" s="429">
        <f t="shared" si="1"/>
        <v>2074.0435100981922</v>
      </c>
      <c r="O32" s="432" t="s">
        <v>1041</v>
      </c>
      <c r="P32" s="421" t="s">
        <v>374</v>
      </c>
      <c r="Q32" s="421" t="s">
        <v>950</v>
      </c>
      <c r="R32" s="430"/>
      <c r="S32" s="430"/>
      <c r="T32" s="430"/>
      <c r="U32" s="430"/>
      <c r="V32" s="430"/>
      <c r="W32" s="430"/>
      <c r="X32" s="430"/>
      <c r="Y32" s="430"/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0"/>
      <c r="AT32" s="430"/>
      <c r="AU32" s="430"/>
      <c r="AV32" s="430"/>
      <c r="AW32" s="430"/>
      <c r="AX32" s="430"/>
      <c r="AY32" s="430"/>
      <c r="AZ32" s="430"/>
      <c r="BA32" s="431"/>
      <c r="BB32" s="431"/>
      <c r="BC32" s="431"/>
      <c r="BD32" s="431"/>
      <c r="BE32" s="431"/>
      <c r="BF32" s="431"/>
      <c r="BG32" s="431"/>
      <c r="BH32" s="431"/>
      <c r="BI32" s="431"/>
      <c r="BJ32" s="431"/>
      <c r="BK32" s="431"/>
      <c r="BL32" s="431"/>
      <c r="BM32" s="431"/>
      <c r="BN32" s="431"/>
      <c r="BO32" s="431"/>
      <c r="BP32" s="431"/>
      <c r="BQ32" s="431"/>
      <c r="BR32" s="431"/>
      <c r="BS32" s="431"/>
      <c r="BT32" s="431"/>
      <c r="BU32" s="431"/>
      <c r="BV32" s="431"/>
      <c r="BW32" s="431"/>
      <c r="BX32" s="431"/>
      <c r="BY32" s="431"/>
      <c r="BZ32" s="431"/>
      <c r="CA32" s="431"/>
      <c r="CB32" s="431"/>
      <c r="CC32" s="431"/>
      <c r="CD32" s="431"/>
      <c r="CE32" s="431"/>
      <c r="CF32" s="431"/>
      <c r="CG32" s="431"/>
      <c r="CH32" s="431"/>
      <c r="CI32" s="431"/>
      <c r="CJ32" s="431"/>
      <c r="CK32" s="431"/>
      <c r="CL32" s="431"/>
      <c r="CM32" s="431"/>
      <c r="CN32" s="431"/>
      <c r="CO32" s="431"/>
      <c r="CP32" s="431"/>
      <c r="CQ32" s="431"/>
      <c r="CR32" s="431"/>
      <c r="CS32" s="431"/>
      <c r="CT32" s="431"/>
      <c r="CU32" s="431"/>
      <c r="CV32" s="431"/>
      <c r="CW32" s="431"/>
      <c r="CX32" s="431"/>
      <c r="CY32" s="431"/>
      <c r="CZ32" s="431"/>
      <c r="DA32" s="431"/>
      <c r="DB32" s="431"/>
      <c r="DC32" s="431"/>
      <c r="DD32" s="431"/>
      <c r="DE32" s="431"/>
      <c r="DF32" s="431"/>
      <c r="DG32" s="431"/>
      <c r="DH32" s="431"/>
      <c r="DI32" s="431"/>
      <c r="DJ32" s="431"/>
      <c r="DK32" s="431"/>
      <c r="DL32" s="431"/>
      <c r="DM32" s="431"/>
      <c r="DN32" s="431"/>
      <c r="DO32" s="431"/>
      <c r="DP32" s="431"/>
      <c r="DQ32" s="431"/>
      <c r="DR32" s="431"/>
      <c r="DS32" s="431"/>
      <c r="DT32" s="431"/>
      <c r="DU32" s="431"/>
      <c r="DV32" s="431"/>
      <c r="DW32" s="431"/>
      <c r="DX32" s="431"/>
      <c r="DY32" s="431"/>
      <c r="DZ32" s="431"/>
      <c r="EA32" s="431"/>
      <c r="EB32" s="431"/>
      <c r="EC32" s="431"/>
      <c r="ED32" s="431"/>
      <c r="EE32" s="431"/>
      <c r="EF32" s="431"/>
      <c r="EG32" s="431"/>
      <c r="EH32" s="431"/>
      <c r="EI32" s="431"/>
      <c r="EJ32" s="431"/>
      <c r="EK32" s="431"/>
      <c r="EL32" s="431"/>
      <c r="EM32" s="431"/>
      <c r="EN32" s="431"/>
      <c r="EO32" s="431"/>
      <c r="EP32" s="431"/>
      <c r="EQ32" s="431"/>
      <c r="ER32" s="431"/>
      <c r="ES32" s="431"/>
      <c r="ET32" s="431"/>
      <c r="EU32" s="431"/>
      <c r="EV32" s="431"/>
      <c r="EW32" s="431"/>
      <c r="EX32" s="431"/>
      <c r="EY32" s="431"/>
      <c r="EZ32" s="431"/>
      <c r="FA32" s="431"/>
      <c r="FB32" s="431"/>
      <c r="FC32" s="431"/>
      <c r="FD32" s="431"/>
      <c r="FE32" s="431"/>
      <c r="FF32" s="431"/>
      <c r="FG32" s="431"/>
      <c r="FH32" s="431"/>
      <c r="FI32" s="431"/>
      <c r="FJ32" s="431"/>
      <c r="FK32" s="431"/>
      <c r="FL32" s="431"/>
      <c r="FM32" s="431"/>
      <c r="FN32" s="431"/>
      <c r="FO32" s="431"/>
      <c r="FP32" s="431"/>
      <c r="FQ32" s="431"/>
      <c r="FR32" s="431"/>
      <c r="FS32" s="431"/>
      <c r="FT32" s="431"/>
      <c r="FU32" s="431"/>
      <c r="FV32" s="431"/>
      <c r="FW32" s="431"/>
      <c r="FX32" s="431"/>
      <c r="FY32" s="431"/>
      <c r="FZ32" s="431"/>
      <c r="GA32" s="431"/>
      <c r="GB32" s="431"/>
      <c r="GC32" s="431"/>
      <c r="GD32" s="431"/>
      <c r="GE32" s="431"/>
      <c r="GF32" s="431"/>
      <c r="GG32" s="431"/>
      <c r="GH32" s="431"/>
      <c r="GI32" s="431"/>
      <c r="GJ32" s="431"/>
      <c r="GK32" s="431"/>
      <c r="GL32" s="431"/>
      <c r="GM32" s="431"/>
      <c r="GN32" s="431"/>
      <c r="GO32" s="431"/>
      <c r="GP32" s="431"/>
      <c r="GQ32" s="431"/>
      <c r="GR32" s="431"/>
      <c r="GS32" s="431"/>
      <c r="GT32" s="431"/>
      <c r="GU32" s="431"/>
      <c r="GV32" s="431"/>
      <c r="GW32" s="431"/>
      <c r="GX32" s="431"/>
      <c r="GY32" s="431"/>
      <c r="GZ32" s="431"/>
      <c r="HA32" s="431"/>
      <c r="HB32" s="431"/>
      <c r="HC32" s="431"/>
      <c r="HD32" s="431"/>
      <c r="HE32" s="431"/>
      <c r="HF32" s="431"/>
      <c r="HG32" s="431"/>
      <c r="HH32" s="431"/>
      <c r="HI32" s="431"/>
      <c r="HJ32" s="431"/>
      <c r="HK32" s="431"/>
      <c r="HL32" s="431"/>
      <c r="HM32" s="431"/>
      <c r="HN32" s="431"/>
      <c r="HO32" s="431"/>
      <c r="HP32" s="431"/>
      <c r="HQ32" s="431"/>
      <c r="HR32" s="431"/>
      <c r="HS32" s="431"/>
      <c r="HT32" s="431"/>
      <c r="HU32" s="431"/>
      <c r="HV32" s="431"/>
      <c r="HW32" s="431"/>
      <c r="HX32" s="431"/>
      <c r="HY32" s="431"/>
      <c r="HZ32" s="431"/>
      <c r="IA32" s="431"/>
      <c r="IB32" s="431"/>
      <c r="IC32" s="431"/>
    </row>
    <row r="33" spans="1:237" x14ac:dyDescent="0.2">
      <c r="A33" s="420">
        <f t="shared" si="0"/>
        <v>6</v>
      </c>
      <c r="B33" s="421" t="s">
        <v>992</v>
      </c>
      <c r="C33" s="455" t="s">
        <v>1019</v>
      </c>
      <c r="D33" s="421" t="s">
        <v>1020</v>
      </c>
      <c r="E33" s="421" t="s">
        <v>1021</v>
      </c>
      <c r="F33" s="435" t="s">
        <v>1042</v>
      </c>
      <c r="G33" s="424" t="s">
        <v>1043</v>
      </c>
      <c r="H33" s="422">
        <v>2012</v>
      </c>
      <c r="I33" s="421" t="s">
        <v>956</v>
      </c>
      <c r="J33" s="425">
        <v>2022</v>
      </c>
      <c r="K33" s="426">
        <f t="shared" si="2"/>
        <v>10</v>
      </c>
      <c r="L33" s="429">
        <v>2561</v>
      </c>
      <c r="M33" s="428">
        <v>8922037.4100000001</v>
      </c>
      <c r="N33" s="429">
        <f t="shared" si="1"/>
        <v>2074.0435100981922</v>
      </c>
      <c r="O33" s="432" t="s">
        <v>1044</v>
      </c>
      <c r="P33" s="421" t="s">
        <v>949</v>
      </c>
      <c r="Q33" s="421" t="s">
        <v>950</v>
      </c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430"/>
      <c r="AV33" s="430"/>
      <c r="AW33" s="430"/>
      <c r="AX33" s="430"/>
      <c r="AY33" s="430"/>
      <c r="AZ33" s="430"/>
      <c r="BA33" s="431"/>
      <c r="BB33" s="431"/>
      <c r="BC33" s="431"/>
      <c r="BD33" s="431"/>
      <c r="BE33" s="431"/>
      <c r="BF33" s="431"/>
      <c r="BG33" s="431"/>
      <c r="BH33" s="431"/>
      <c r="BI33" s="431"/>
      <c r="BJ33" s="431"/>
      <c r="BK33" s="431"/>
      <c r="BL33" s="431"/>
      <c r="BM33" s="431"/>
      <c r="BN33" s="431"/>
      <c r="BO33" s="431"/>
      <c r="BP33" s="431"/>
      <c r="BQ33" s="431"/>
      <c r="BR33" s="431"/>
      <c r="BS33" s="431"/>
      <c r="BT33" s="431"/>
      <c r="BU33" s="431"/>
      <c r="BV33" s="431"/>
      <c r="BW33" s="431"/>
      <c r="BX33" s="431"/>
      <c r="BY33" s="431"/>
      <c r="BZ33" s="431"/>
      <c r="CA33" s="431"/>
      <c r="CB33" s="431"/>
      <c r="CC33" s="431"/>
      <c r="CD33" s="431"/>
      <c r="CE33" s="431"/>
      <c r="CF33" s="431"/>
      <c r="CG33" s="431"/>
      <c r="CH33" s="431"/>
      <c r="CI33" s="431"/>
      <c r="CJ33" s="431"/>
      <c r="CK33" s="431"/>
      <c r="CL33" s="431"/>
      <c r="CM33" s="431"/>
      <c r="CN33" s="431"/>
      <c r="CO33" s="431"/>
      <c r="CP33" s="431"/>
      <c r="CQ33" s="431"/>
      <c r="CR33" s="431"/>
      <c r="CS33" s="431"/>
      <c r="CT33" s="431"/>
      <c r="CU33" s="431"/>
      <c r="CV33" s="431"/>
      <c r="CW33" s="431"/>
      <c r="CX33" s="431"/>
      <c r="CY33" s="431"/>
      <c r="CZ33" s="431"/>
      <c r="DA33" s="431"/>
      <c r="DB33" s="431"/>
      <c r="DC33" s="431"/>
      <c r="DD33" s="431"/>
      <c r="DE33" s="431"/>
      <c r="DF33" s="431"/>
      <c r="DG33" s="431"/>
      <c r="DH33" s="431"/>
      <c r="DI33" s="431"/>
      <c r="DJ33" s="431"/>
      <c r="DK33" s="431"/>
      <c r="DL33" s="431"/>
      <c r="DM33" s="431"/>
      <c r="DN33" s="431"/>
      <c r="DO33" s="431"/>
      <c r="DP33" s="431"/>
      <c r="DQ33" s="431"/>
      <c r="DR33" s="431"/>
      <c r="DS33" s="431"/>
      <c r="DT33" s="431"/>
      <c r="DU33" s="431"/>
      <c r="DV33" s="431"/>
      <c r="DW33" s="431"/>
      <c r="DX33" s="431"/>
      <c r="DY33" s="431"/>
      <c r="DZ33" s="431"/>
      <c r="EA33" s="431"/>
      <c r="EB33" s="431"/>
      <c r="EC33" s="431"/>
      <c r="ED33" s="431"/>
      <c r="EE33" s="431"/>
      <c r="EF33" s="431"/>
      <c r="EG33" s="431"/>
      <c r="EH33" s="431"/>
      <c r="EI33" s="431"/>
      <c r="EJ33" s="431"/>
      <c r="EK33" s="431"/>
      <c r="EL33" s="431"/>
      <c r="EM33" s="431"/>
      <c r="EN33" s="431"/>
      <c r="EO33" s="431"/>
      <c r="EP33" s="431"/>
      <c r="EQ33" s="431"/>
      <c r="ER33" s="431"/>
      <c r="ES33" s="431"/>
      <c r="ET33" s="431"/>
      <c r="EU33" s="431"/>
      <c r="EV33" s="431"/>
      <c r="EW33" s="431"/>
      <c r="EX33" s="431"/>
      <c r="EY33" s="431"/>
      <c r="EZ33" s="431"/>
      <c r="FA33" s="431"/>
      <c r="FB33" s="431"/>
      <c r="FC33" s="431"/>
      <c r="FD33" s="431"/>
      <c r="FE33" s="431"/>
      <c r="FF33" s="431"/>
      <c r="FG33" s="431"/>
      <c r="FH33" s="431"/>
      <c r="FI33" s="431"/>
      <c r="FJ33" s="431"/>
      <c r="FK33" s="431"/>
      <c r="FL33" s="431"/>
      <c r="FM33" s="431"/>
      <c r="FN33" s="431"/>
      <c r="FO33" s="431"/>
      <c r="FP33" s="431"/>
      <c r="FQ33" s="431"/>
      <c r="FR33" s="431"/>
      <c r="FS33" s="431"/>
      <c r="FT33" s="431"/>
      <c r="FU33" s="431"/>
      <c r="FV33" s="431"/>
      <c r="FW33" s="431"/>
      <c r="FX33" s="431"/>
      <c r="FY33" s="431"/>
      <c r="FZ33" s="431"/>
      <c r="GA33" s="431"/>
      <c r="GB33" s="431"/>
      <c r="GC33" s="431"/>
      <c r="GD33" s="431"/>
      <c r="GE33" s="431"/>
      <c r="GF33" s="431"/>
      <c r="GG33" s="431"/>
      <c r="GH33" s="431"/>
      <c r="GI33" s="431"/>
      <c r="GJ33" s="431"/>
      <c r="GK33" s="431"/>
      <c r="GL33" s="431"/>
      <c r="GM33" s="431"/>
      <c r="GN33" s="431"/>
      <c r="GO33" s="431"/>
      <c r="GP33" s="431"/>
      <c r="GQ33" s="431"/>
      <c r="GR33" s="431"/>
      <c r="GS33" s="431"/>
      <c r="GT33" s="431"/>
      <c r="GU33" s="431"/>
      <c r="GV33" s="431"/>
      <c r="GW33" s="431"/>
      <c r="GX33" s="431"/>
      <c r="GY33" s="431"/>
      <c r="GZ33" s="431"/>
      <c r="HA33" s="431"/>
      <c r="HB33" s="431"/>
      <c r="HC33" s="431"/>
      <c r="HD33" s="431"/>
      <c r="HE33" s="431"/>
      <c r="HF33" s="431"/>
      <c r="HG33" s="431"/>
      <c r="HH33" s="431"/>
      <c r="HI33" s="431"/>
      <c r="HJ33" s="431"/>
      <c r="HK33" s="431"/>
      <c r="HL33" s="431"/>
      <c r="HM33" s="431"/>
      <c r="HN33" s="431"/>
      <c r="HO33" s="431"/>
      <c r="HP33" s="431"/>
      <c r="HQ33" s="431"/>
      <c r="HR33" s="431"/>
      <c r="HS33" s="431"/>
      <c r="HT33" s="431"/>
      <c r="HU33" s="431"/>
      <c r="HV33" s="431"/>
      <c r="HW33" s="431"/>
      <c r="HX33" s="431"/>
      <c r="HY33" s="431"/>
      <c r="HZ33" s="431"/>
      <c r="IA33" s="431"/>
      <c r="IB33" s="431"/>
      <c r="IC33" s="431"/>
    </row>
    <row r="34" spans="1:237" x14ac:dyDescent="0.2">
      <c r="A34" s="420">
        <f t="shared" si="0"/>
        <v>7</v>
      </c>
      <c r="B34" s="421" t="s">
        <v>992</v>
      </c>
      <c r="C34" s="455" t="s">
        <v>1019</v>
      </c>
      <c r="D34" s="421" t="s">
        <v>1020</v>
      </c>
      <c r="E34" s="421" t="s">
        <v>1021</v>
      </c>
      <c r="F34" s="435" t="s">
        <v>1045</v>
      </c>
      <c r="G34" s="424" t="s">
        <v>1046</v>
      </c>
      <c r="H34" s="422">
        <v>2012</v>
      </c>
      <c r="I34" s="421" t="s">
        <v>956</v>
      </c>
      <c r="J34" s="425">
        <v>2022</v>
      </c>
      <c r="K34" s="426">
        <f t="shared" si="2"/>
        <v>10</v>
      </c>
      <c r="L34" s="429">
        <v>2561</v>
      </c>
      <c r="M34" s="428">
        <v>8922037.4100000001</v>
      </c>
      <c r="N34" s="429">
        <f t="shared" si="1"/>
        <v>2074.0435100981922</v>
      </c>
      <c r="O34" s="432" t="s">
        <v>1047</v>
      </c>
      <c r="P34" s="421" t="s">
        <v>374</v>
      </c>
      <c r="Q34" s="421" t="s">
        <v>950</v>
      </c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0"/>
      <c r="AG34" s="430"/>
      <c r="AH34" s="430"/>
      <c r="AI34" s="430"/>
      <c r="AJ34" s="430"/>
      <c r="AK34" s="430"/>
      <c r="AL34" s="430"/>
      <c r="AM34" s="430"/>
      <c r="AN34" s="430"/>
      <c r="AO34" s="430"/>
      <c r="AP34" s="430"/>
      <c r="AQ34" s="430"/>
      <c r="AR34" s="430"/>
      <c r="AS34" s="430"/>
      <c r="AT34" s="430"/>
      <c r="AU34" s="430"/>
      <c r="AV34" s="430"/>
      <c r="AW34" s="430"/>
      <c r="AX34" s="430"/>
      <c r="AY34" s="430"/>
      <c r="AZ34" s="430"/>
      <c r="BA34" s="431"/>
      <c r="BB34" s="431"/>
      <c r="BC34" s="431"/>
      <c r="BD34" s="431"/>
      <c r="BE34" s="431"/>
      <c r="BF34" s="431"/>
      <c r="BG34" s="431"/>
      <c r="BH34" s="431"/>
      <c r="BI34" s="431"/>
      <c r="BJ34" s="431"/>
      <c r="BK34" s="431"/>
      <c r="BL34" s="431"/>
      <c r="BM34" s="431"/>
      <c r="BN34" s="431"/>
      <c r="BO34" s="431"/>
      <c r="BP34" s="431"/>
      <c r="BQ34" s="431"/>
      <c r="BR34" s="431"/>
      <c r="BS34" s="431"/>
      <c r="BT34" s="431"/>
      <c r="BU34" s="431"/>
      <c r="BV34" s="431"/>
      <c r="BW34" s="431"/>
      <c r="BX34" s="431"/>
      <c r="BY34" s="431"/>
      <c r="BZ34" s="431"/>
      <c r="CA34" s="431"/>
      <c r="CB34" s="431"/>
      <c r="CC34" s="431"/>
      <c r="CD34" s="431"/>
      <c r="CE34" s="431"/>
      <c r="CF34" s="431"/>
      <c r="CG34" s="431"/>
      <c r="CH34" s="431"/>
      <c r="CI34" s="431"/>
      <c r="CJ34" s="431"/>
      <c r="CK34" s="431"/>
      <c r="CL34" s="431"/>
      <c r="CM34" s="431"/>
      <c r="CN34" s="431"/>
      <c r="CO34" s="431"/>
      <c r="CP34" s="431"/>
      <c r="CQ34" s="431"/>
      <c r="CR34" s="431"/>
      <c r="CS34" s="431"/>
      <c r="CT34" s="431"/>
      <c r="CU34" s="431"/>
      <c r="CV34" s="431"/>
      <c r="CW34" s="431"/>
      <c r="CX34" s="431"/>
      <c r="CY34" s="431"/>
      <c r="CZ34" s="431"/>
      <c r="DA34" s="431"/>
      <c r="DB34" s="431"/>
      <c r="DC34" s="431"/>
      <c r="DD34" s="431"/>
      <c r="DE34" s="431"/>
      <c r="DF34" s="431"/>
      <c r="DG34" s="431"/>
      <c r="DH34" s="431"/>
      <c r="DI34" s="431"/>
      <c r="DJ34" s="431"/>
      <c r="DK34" s="431"/>
      <c r="DL34" s="431"/>
      <c r="DM34" s="431"/>
      <c r="DN34" s="431"/>
      <c r="DO34" s="431"/>
      <c r="DP34" s="431"/>
      <c r="DQ34" s="431"/>
      <c r="DR34" s="431"/>
      <c r="DS34" s="431"/>
      <c r="DT34" s="431"/>
      <c r="DU34" s="431"/>
      <c r="DV34" s="431"/>
      <c r="DW34" s="431"/>
      <c r="DX34" s="431"/>
      <c r="DY34" s="431"/>
      <c r="DZ34" s="431"/>
      <c r="EA34" s="431"/>
      <c r="EB34" s="431"/>
      <c r="EC34" s="431"/>
      <c r="ED34" s="431"/>
      <c r="EE34" s="431"/>
      <c r="EF34" s="431"/>
      <c r="EG34" s="431"/>
      <c r="EH34" s="431"/>
      <c r="EI34" s="431"/>
      <c r="EJ34" s="431"/>
      <c r="EK34" s="431"/>
      <c r="EL34" s="431"/>
      <c r="EM34" s="431"/>
      <c r="EN34" s="431"/>
      <c r="EO34" s="431"/>
      <c r="EP34" s="431"/>
      <c r="EQ34" s="431"/>
      <c r="ER34" s="431"/>
      <c r="ES34" s="431"/>
      <c r="ET34" s="431"/>
      <c r="EU34" s="431"/>
      <c r="EV34" s="431"/>
      <c r="EW34" s="431"/>
      <c r="EX34" s="431"/>
      <c r="EY34" s="431"/>
      <c r="EZ34" s="431"/>
      <c r="FA34" s="431"/>
      <c r="FB34" s="431"/>
      <c r="FC34" s="431"/>
      <c r="FD34" s="431"/>
      <c r="FE34" s="431"/>
      <c r="FF34" s="431"/>
      <c r="FG34" s="431"/>
      <c r="FH34" s="431"/>
      <c r="FI34" s="431"/>
      <c r="FJ34" s="431"/>
      <c r="FK34" s="431"/>
      <c r="FL34" s="431"/>
      <c r="FM34" s="431"/>
      <c r="FN34" s="431"/>
      <c r="FO34" s="431"/>
      <c r="FP34" s="431"/>
      <c r="FQ34" s="431"/>
      <c r="FR34" s="431"/>
      <c r="FS34" s="431"/>
      <c r="FT34" s="431"/>
      <c r="FU34" s="431"/>
      <c r="FV34" s="431"/>
      <c r="FW34" s="431"/>
      <c r="FX34" s="431"/>
      <c r="FY34" s="431"/>
      <c r="FZ34" s="431"/>
      <c r="GA34" s="431"/>
      <c r="GB34" s="431"/>
      <c r="GC34" s="431"/>
      <c r="GD34" s="431"/>
      <c r="GE34" s="431"/>
      <c r="GF34" s="431"/>
      <c r="GG34" s="431"/>
      <c r="GH34" s="431"/>
      <c r="GI34" s="431"/>
      <c r="GJ34" s="431"/>
      <c r="GK34" s="431"/>
      <c r="GL34" s="431"/>
      <c r="GM34" s="431"/>
      <c r="GN34" s="431"/>
      <c r="GO34" s="431"/>
      <c r="GP34" s="431"/>
      <c r="GQ34" s="431"/>
      <c r="GR34" s="431"/>
      <c r="GS34" s="431"/>
      <c r="GT34" s="431"/>
      <c r="GU34" s="431"/>
      <c r="GV34" s="431"/>
      <c r="GW34" s="431"/>
      <c r="GX34" s="431"/>
      <c r="GY34" s="431"/>
      <c r="GZ34" s="431"/>
      <c r="HA34" s="431"/>
      <c r="HB34" s="431"/>
      <c r="HC34" s="431"/>
      <c r="HD34" s="431"/>
      <c r="HE34" s="431"/>
      <c r="HF34" s="431"/>
      <c r="HG34" s="431"/>
      <c r="HH34" s="431"/>
      <c r="HI34" s="431"/>
      <c r="HJ34" s="431"/>
      <c r="HK34" s="431"/>
      <c r="HL34" s="431"/>
      <c r="HM34" s="431"/>
      <c r="HN34" s="431"/>
      <c r="HO34" s="431"/>
      <c r="HP34" s="431"/>
      <c r="HQ34" s="431"/>
      <c r="HR34" s="431"/>
      <c r="HS34" s="431"/>
      <c r="HT34" s="431"/>
      <c r="HU34" s="431"/>
      <c r="HV34" s="431"/>
      <c r="HW34" s="431"/>
      <c r="HX34" s="431"/>
      <c r="HY34" s="431"/>
      <c r="HZ34" s="431"/>
      <c r="IA34" s="431"/>
      <c r="IB34" s="431"/>
      <c r="IC34" s="431"/>
    </row>
    <row r="35" spans="1:237" x14ac:dyDescent="0.2">
      <c r="A35" s="420">
        <f t="shared" si="0"/>
        <v>8</v>
      </c>
      <c r="B35" s="421" t="s">
        <v>992</v>
      </c>
      <c r="C35" s="455" t="s">
        <v>1019</v>
      </c>
      <c r="D35" s="421" t="s">
        <v>1020</v>
      </c>
      <c r="E35" s="421" t="s">
        <v>1021</v>
      </c>
      <c r="F35" s="435" t="s">
        <v>1048</v>
      </c>
      <c r="G35" s="424" t="s">
        <v>1049</v>
      </c>
      <c r="H35" s="422">
        <v>2012</v>
      </c>
      <c r="I35" s="421" t="s">
        <v>956</v>
      </c>
      <c r="J35" s="425">
        <v>2022</v>
      </c>
      <c r="K35" s="426">
        <f t="shared" si="2"/>
        <v>10</v>
      </c>
      <c r="L35" s="429">
        <v>2561</v>
      </c>
      <c r="M35" s="428">
        <v>8922037.4100000001</v>
      </c>
      <c r="N35" s="429">
        <f t="shared" si="1"/>
        <v>2074.0435100981922</v>
      </c>
      <c r="O35" s="432" t="s">
        <v>1050</v>
      </c>
      <c r="P35" s="421" t="s">
        <v>374</v>
      </c>
      <c r="Q35" s="421" t="s">
        <v>950</v>
      </c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0"/>
      <c r="AE35" s="430"/>
      <c r="AF35" s="430"/>
      <c r="AG35" s="430"/>
      <c r="AH35" s="430"/>
      <c r="AI35" s="430"/>
      <c r="AJ35" s="430"/>
      <c r="AK35" s="430"/>
      <c r="AL35" s="430"/>
      <c r="AM35" s="430"/>
      <c r="AN35" s="430"/>
      <c r="AO35" s="430"/>
      <c r="AP35" s="430"/>
      <c r="AQ35" s="430"/>
      <c r="AR35" s="430"/>
      <c r="AS35" s="430"/>
      <c r="AT35" s="430"/>
      <c r="AU35" s="430"/>
      <c r="AV35" s="430"/>
      <c r="AW35" s="430"/>
      <c r="AX35" s="430"/>
      <c r="AY35" s="430"/>
      <c r="AZ35" s="430"/>
      <c r="BA35" s="431"/>
      <c r="BB35" s="431"/>
      <c r="BC35" s="431"/>
      <c r="BD35" s="431"/>
      <c r="BE35" s="431"/>
      <c r="BF35" s="431"/>
      <c r="BG35" s="431"/>
      <c r="BH35" s="431"/>
      <c r="BI35" s="431"/>
      <c r="BJ35" s="431"/>
      <c r="BK35" s="431"/>
      <c r="BL35" s="431"/>
      <c r="BM35" s="431"/>
      <c r="BN35" s="431"/>
      <c r="BO35" s="431"/>
      <c r="BP35" s="431"/>
      <c r="BQ35" s="431"/>
      <c r="BR35" s="431"/>
      <c r="BS35" s="431"/>
      <c r="BT35" s="431"/>
      <c r="BU35" s="431"/>
      <c r="BV35" s="431"/>
      <c r="BW35" s="431"/>
      <c r="BX35" s="431"/>
      <c r="BY35" s="431"/>
      <c r="BZ35" s="431"/>
      <c r="CA35" s="431"/>
      <c r="CB35" s="431"/>
      <c r="CC35" s="431"/>
      <c r="CD35" s="431"/>
      <c r="CE35" s="431"/>
      <c r="CF35" s="431"/>
      <c r="CG35" s="431"/>
      <c r="CH35" s="431"/>
      <c r="CI35" s="431"/>
      <c r="CJ35" s="431"/>
      <c r="CK35" s="431"/>
      <c r="CL35" s="431"/>
      <c r="CM35" s="431"/>
      <c r="CN35" s="431"/>
      <c r="CO35" s="431"/>
      <c r="CP35" s="431"/>
      <c r="CQ35" s="431"/>
      <c r="CR35" s="431"/>
      <c r="CS35" s="431"/>
      <c r="CT35" s="431"/>
      <c r="CU35" s="431"/>
      <c r="CV35" s="431"/>
      <c r="CW35" s="431"/>
      <c r="CX35" s="431"/>
      <c r="CY35" s="431"/>
      <c r="CZ35" s="431"/>
      <c r="DA35" s="431"/>
      <c r="DB35" s="431"/>
      <c r="DC35" s="431"/>
      <c r="DD35" s="431"/>
      <c r="DE35" s="431"/>
      <c r="DF35" s="431"/>
      <c r="DG35" s="431"/>
      <c r="DH35" s="431"/>
      <c r="DI35" s="431"/>
      <c r="DJ35" s="431"/>
      <c r="DK35" s="431"/>
      <c r="DL35" s="431"/>
      <c r="DM35" s="431"/>
      <c r="DN35" s="431"/>
      <c r="DO35" s="431"/>
      <c r="DP35" s="431"/>
      <c r="DQ35" s="431"/>
      <c r="DR35" s="431"/>
      <c r="DS35" s="431"/>
      <c r="DT35" s="431"/>
      <c r="DU35" s="431"/>
      <c r="DV35" s="431"/>
      <c r="DW35" s="431"/>
      <c r="DX35" s="431"/>
      <c r="DY35" s="431"/>
      <c r="DZ35" s="431"/>
      <c r="EA35" s="431"/>
      <c r="EB35" s="431"/>
      <c r="EC35" s="431"/>
      <c r="ED35" s="431"/>
      <c r="EE35" s="431"/>
      <c r="EF35" s="431"/>
      <c r="EG35" s="431"/>
      <c r="EH35" s="431"/>
      <c r="EI35" s="431"/>
      <c r="EJ35" s="431"/>
      <c r="EK35" s="431"/>
      <c r="EL35" s="431"/>
      <c r="EM35" s="431"/>
      <c r="EN35" s="431"/>
      <c r="EO35" s="431"/>
      <c r="EP35" s="431"/>
      <c r="EQ35" s="431"/>
      <c r="ER35" s="431"/>
      <c r="ES35" s="431"/>
      <c r="ET35" s="431"/>
      <c r="EU35" s="431"/>
      <c r="EV35" s="431"/>
      <c r="EW35" s="431"/>
      <c r="EX35" s="431"/>
      <c r="EY35" s="431"/>
      <c r="EZ35" s="431"/>
      <c r="FA35" s="431"/>
      <c r="FB35" s="431"/>
      <c r="FC35" s="431"/>
      <c r="FD35" s="431"/>
      <c r="FE35" s="431"/>
      <c r="FF35" s="431"/>
      <c r="FG35" s="431"/>
      <c r="FH35" s="431"/>
      <c r="FI35" s="431"/>
      <c r="FJ35" s="431"/>
      <c r="FK35" s="431"/>
      <c r="FL35" s="431"/>
      <c r="FM35" s="431"/>
      <c r="FN35" s="431"/>
      <c r="FO35" s="431"/>
      <c r="FP35" s="431"/>
      <c r="FQ35" s="431"/>
      <c r="FR35" s="431"/>
      <c r="FS35" s="431"/>
      <c r="FT35" s="431"/>
      <c r="FU35" s="431"/>
      <c r="FV35" s="431"/>
      <c r="FW35" s="431"/>
      <c r="FX35" s="431"/>
      <c r="FY35" s="431"/>
      <c r="FZ35" s="431"/>
      <c r="GA35" s="431"/>
      <c r="GB35" s="431"/>
      <c r="GC35" s="431"/>
      <c r="GD35" s="431"/>
      <c r="GE35" s="431"/>
      <c r="GF35" s="431"/>
      <c r="GG35" s="431"/>
      <c r="GH35" s="431"/>
      <c r="GI35" s="431"/>
      <c r="GJ35" s="431"/>
      <c r="GK35" s="431"/>
      <c r="GL35" s="431"/>
      <c r="GM35" s="431"/>
      <c r="GN35" s="431"/>
      <c r="GO35" s="431"/>
      <c r="GP35" s="431"/>
      <c r="GQ35" s="431"/>
      <c r="GR35" s="431"/>
      <c r="GS35" s="431"/>
      <c r="GT35" s="431"/>
      <c r="GU35" s="431"/>
      <c r="GV35" s="431"/>
      <c r="GW35" s="431"/>
      <c r="GX35" s="431"/>
      <c r="GY35" s="431"/>
      <c r="GZ35" s="431"/>
      <c r="HA35" s="431"/>
      <c r="HB35" s="431"/>
      <c r="HC35" s="431"/>
      <c r="HD35" s="431"/>
      <c r="HE35" s="431"/>
      <c r="HF35" s="431"/>
      <c r="HG35" s="431"/>
      <c r="HH35" s="431"/>
      <c r="HI35" s="431"/>
      <c r="HJ35" s="431"/>
      <c r="HK35" s="431"/>
      <c r="HL35" s="431"/>
      <c r="HM35" s="431"/>
      <c r="HN35" s="431"/>
      <c r="HO35" s="431"/>
      <c r="HP35" s="431"/>
      <c r="HQ35" s="431"/>
      <c r="HR35" s="431"/>
      <c r="HS35" s="431"/>
      <c r="HT35" s="431"/>
      <c r="HU35" s="431"/>
      <c r="HV35" s="431"/>
      <c r="HW35" s="431"/>
      <c r="HX35" s="431"/>
      <c r="HY35" s="431"/>
      <c r="HZ35" s="431"/>
      <c r="IA35" s="431"/>
      <c r="IB35" s="431"/>
      <c r="IC35" s="431"/>
    </row>
    <row r="36" spans="1:237" x14ac:dyDescent="0.2">
      <c r="A36" s="420">
        <f t="shared" si="0"/>
        <v>9</v>
      </c>
      <c r="B36" s="421" t="s">
        <v>992</v>
      </c>
      <c r="C36" s="455" t="s">
        <v>1019</v>
      </c>
      <c r="D36" s="421" t="s">
        <v>1020</v>
      </c>
      <c r="E36" s="421" t="s">
        <v>1021</v>
      </c>
      <c r="F36" s="435" t="s">
        <v>1051</v>
      </c>
      <c r="G36" s="424" t="s">
        <v>1052</v>
      </c>
      <c r="H36" s="422">
        <v>2012</v>
      </c>
      <c r="I36" s="421" t="s">
        <v>956</v>
      </c>
      <c r="J36" s="425">
        <v>2022</v>
      </c>
      <c r="K36" s="426">
        <f t="shared" si="2"/>
        <v>10</v>
      </c>
      <c r="L36" s="429">
        <v>2561</v>
      </c>
      <c r="M36" s="428">
        <v>8922037.4100000001</v>
      </c>
      <c r="N36" s="429">
        <f t="shared" si="1"/>
        <v>2074.0435100981922</v>
      </c>
      <c r="O36" s="432" t="s">
        <v>1053</v>
      </c>
      <c r="P36" s="421" t="s">
        <v>949</v>
      </c>
      <c r="Q36" s="421" t="s">
        <v>950</v>
      </c>
      <c r="R36" s="430"/>
      <c r="S36" s="430"/>
      <c r="T36" s="430"/>
      <c r="U36" s="430"/>
      <c r="V36" s="430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30"/>
      <c r="AY36" s="430"/>
      <c r="AZ36" s="430"/>
      <c r="BA36" s="431"/>
      <c r="BB36" s="431"/>
      <c r="BC36" s="431"/>
      <c r="BD36" s="431"/>
      <c r="BE36" s="431"/>
      <c r="BF36" s="431"/>
      <c r="BG36" s="431"/>
      <c r="BH36" s="431"/>
      <c r="BI36" s="431"/>
      <c r="BJ36" s="431"/>
      <c r="BK36" s="431"/>
      <c r="BL36" s="431"/>
      <c r="BM36" s="431"/>
      <c r="BN36" s="431"/>
      <c r="BO36" s="431"/>
      <c r="BP36" s="431"/>
      <c r="BQ36" s="431"/>
      <c r="BR36" s="431"/>
      <c r="BS36" s="431"/>
      <c r="BT36" s="431"/>
      <c r="BU36" s="431"/>
      <c r="BV36" s="431"/>
      <c r="BW36" s="431"/>
      <c r="BX36" s="431"/>
      <c r="BY36" s="431"/>
      <c r="BZ36" s="431"/>
      <c r="CA36" s="431"/>
      <c r="CB36" s="431"/>
      <c r="CC36" s="431"/>
      <c r="CD36" s="431"/>
      <c r="CE36" s="431"/>
      <c r="CF36" s="431"/>
      <c r="CG36" s="431"/>
      <c r="CH36" s="431"/>
      <c r="CI36" s="431"/>
      <c r="CJ36" s="431"/>
      <c r="CK36" s="431"/>
      <c r="CL36" s="431"/>
      <c r="CM36" s="431"/>
      <c r="CN36" s="431"/>
      <c r="CO36" s="431"/>
      <c r="CP36" s="431"/>
      <c r="CQ36" s="431"/>
      <c r="CR36" s="431"/>
      <c r="CS36" s="431"/>
      <c r="CT36" s="431"/>
      <c r="CU36" s="431"/>
      <c r="CV36" s="431"/>
      <c r="CW36" s="431"/>
      <c r="CX36" s="431"/>
      <c r="CY36" s="431"/>
      <c r="CZ36" s="431"/>
      <c r="DA36" s="431"/>
      <c r="DB36" s="431"/>
      <c r="DC36" s="431"/>
      <c r="DD36" s="431"/>
      <c r="DE36" s="431"/>
      <c r="DF36" s="431"/>
      <c r="DG36" s="431"/>
      <c r="DH36" s="431"/>
      <c r="DI36" s="431"/>
      <c r="DJ36" s="431"/>
      <c r="DK36" s="431"/>
      <c r="DL36" s="431"/>
      <c r="DM36" s="431"/>
      <c r="DN36" s="431"/>
      <c r="DO36" s="431"/>
      <c r="DP36" s="431"/>
      <c r="DQ36" s="431"/>
      <c r="DR36" s="431"/>
      <c r="DS36" s="431"/>
      <c r="DT36" s="431"/>
      <c r="DU36" s="431"/>
      <c r="DV36" s="431"/>
      <c r="DW36" s="431"/>
      <c r="DX36" s="431"/>
      <c r="DY36" s="431"/>
      <c r="DZ36" s="431"/>
      <c r="EA36" s="431"/>
      <c r="EB36" s="431"/>
      <c r="EC36" s="431"/>
      <c r="ED36" s="431"/>
      <c r="EE36" s="431"/>
      <c r="EF36" s="431"/>
      <c r="EG36" s="431"/>
      <c r="EH36" s="431"/>
      <c r="EI36" s="431"/>
      <c r="EJ36" s="431"/>
      <c r="EK36" s="431"/>
      <c r="EL36" s="431"/>
      <c r="EM36" s="431"/>
      <c r="EN36" s="431"/>
      <c r="EO36" s="431"/>
      <c r="EP36" s="431"/>
      <c r="EQ36" s="431"/>
      <c r="ER36" s="431"/>
      <c r="ES36" s="431"/>
      <c r="ET36" s="431"/>
      <c r="EU36" s="431"/>
      <c r="EV36" s="431"/>
      <c r="EW36" s="431"/>
      <c r="EX36" s="431"/>
      <c r="EY36" s="431"/>
      <c r="EZ36" s="431"/>
      <c r="FA36" s="431"/>
      <c r="FB36" s="431"/>
      <c r="FC36" s="431"/>
      <c r="FD36" s="431"/>
      <c r="FE36" s="431"/>
      <c r="FF36" s="431"/>
      <c r="FG36" s="431"/>
      <c r="FH36" s="431"/>
      <c r="FI36" s="431"/>
      <c r="FJ36" s="431"/>
      <c r="FK36" s="431"/>
      <c r="FL36" s="431"/>
      <c r="FM36" s="431"/>
      <c r="FN36" s="431"/>
      <c r="FO36" s="431"/>
      <c r="FP36" s="431"/>
      <c r="FQ36" s="431"/>
      <c r="FR36" s="431"/>
      <c r="FS36" s="431"/>
      <c r="FT36" s="431"/>
      <c r="FU36" s="431"/>
      <c r="FV36" s="431"/>
      <c r="FW36" s="431"/>
      <c r="FX36" s="431"/>
      <c r="FY36" s="431"/>
      <c r="FZ36" s="431"/>
      <c r="GA36" s="431"/>
      <c r="GB36" s="431"/>
      <c r="GC36" s="431"/>
      <c r="GD36" s="431"/>
      <c r="GE36" s="431"/>
      <c r="GF36" s="431"/>
      <c r="GG36" s="431"/>
      <c r="GH36" s="431"/>
      <c r="GI36" s="431"/>
      <c r="GJ36" s="431"/>
      <c r="GK36" s="431"/>
      <c r="GL36" s="431"/>
      <c r="GM36" s="431"/>
      <c r="GN36" s="431"/>
      <c r="GO36" s="431"/>
      <c r="GP36" s="431"/>
      <c r="GQ36" s="431"/>
      <c r="GR36" s="431"/>
      <c r="GS36" s="431"/>
      <c r="GT36" s="431"/>
      <c r="GU36" s="431"/>
      <c r="GV36" s="431"/>
      <c r="GW36" s="431"/>
      <c r="GX36" s="431"/>
      <c r="GY36" s="431"/>
      <c r="GZ36" s="431"/>
      <c r="HA36" s="431"/>
      <c r="HB36" s="431"/>
      <c r="HC36" s="431"/>
      <c r="HD36" s="431"/>
      <c r="HE36" s="431"/>
      <c r="HF36" s="431"/>
      <c r="HG36" s="431"/>
      <c r="HH36" s="431"/>
      <c r="HI36" s="431"/>
      <c r="HJ36" s="431"/>
      <c r="HK36" s="431"/>
      <c r="HL36" s="431"/>
      <c r="HM36" s="431"/>
      <c r="HN36" s="431"/>
      <c r="HO36" s="431"/>
      <c r="HP36" s="431"/>
      <c r="HQ36" s="431"/>
      <c r="HR36" s="431"/>
      <c r="HS36" s="431"/>
      <c r="HT36" s="431"/>
      <c r="HU36" s="431"/>
      <c r="HV36" s="431"/>
      <c r="HW36" s="431"/>
      <c r="HX36" s="431"/>
      <c r="HY36" s="431"/>
      <c r="HZ36" s="431"/>
      <c r="IA36" s="431"/>
      <c r="IB36" s="431"/>
      <c r="IC36" s="431"/>
    </row>
    <row r="37" spans="1:237" x14ac:dyDescent="0.2">
      <c r="A37" s="420">
        <f t="shared" si="0"/>
        <v>10</v>
      </c>
      <c r="B37" s="421" t="s">
        <v>992</v>
      </c>
      <c r="C37" s="455" t="s">
        <v>1019</v>
      </c>
      <c r="D37" s="421" t="s">
        <v>1020</v>
      </c>
      <c r="E37" s="421" t="s">
        <v>1021</v>
      </c>
      <c r="F37" s="435" t="s">
        <v>1054</v>
      </c>
      <c r="G37" s="424" t="s">
        <v>1055</v>
      </c>
      <c r="H37" s="422">
        <v>2012</v>
      </c>
      <c r="I37" s="421" t="s">
        <v>956</v>
      </c>
      <c r="J37" s="425">
        <v>2022</v>
      </c>
      <c r="K37" s="426">
        <f t="shared" si="2"/>
        <v>10</v>
      </c>
      <c r="L37" s="429">
        <v>2561</v>
      </c>
      <c r="M37" s="428">
        <v>8922037.4100000001</v>
      </c>
      <c r="N37" s="429">
        <f t="shared" si="1"/>
        <v>2074.0435100981922</v>
      </c>
      <c r="O37" s="432" t="s">
        <v>1056</v>
      </c>
      <c r="P37" s="421" t="s">
        <v>1057</v>
      </c>
      <c r="Q37" s="421" t="s">
        <v>950</v>
      </c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0"/>
      <c r="AY37" s="430"/>
      <c r="AZ37" s="430"/>
      <c r="BA37" s="431"/>
      <c r="BB37" s="431"/>
      <c r="BC37" s="431"/>
      <c r="BD37" s="431"/>
      <c r="BE37" s="431"/>
      <c r="BF37" s="431"/>
      <c r="BG37" s="431"/>
      <c r="BH37" s="431"/>
      <c r="BI37" s="431"/>
      <c r="BJ37" s="431"/>
      <c r="BK37" s="431"/>
      <c r="BL37" s="431"/>
      <c r="BM37" s="431"/>
      <c r="BN37" s="431"/>
      <c r="BO37" s="431"/>
      <c r="BP37" s="431"/>
      <c r="BQ37" s="431"/>
      <c r="BR37" s="431"/>
      <c r="BS37" s="431"/>
      <c r="BT37" s="431"/>
      <c r="BU37" s="431"/>
      <c r="BV37" s="431"/>
      <c r="BW37" s="431"/>
      <c r="BX37" s="431"/>
      <c r="BY37" s="431"/>
      <c r="BZ37" s="431"/>
      <c r="CA37" s="431"/>
      <c r="CB37" s="431"/>
      <c r="CC37" s="431"/>
      <c r="CD37" s="431"/>
      <c r="CE37" s="431"/>
      <c r="CF37" s="431"/>
      <c r="CG37" s="431"/>
      <c r="CH37" s="431"/>
      <c r="CI37" s="431"/>
      <c r="CJ37" s="431"/>
      <c r="CK37" s="431"/>
      <c r="CL37" s="431"/>
      <c r="CM37" s="431"/>
      <c r="CN37" s="431"/>
      <c r="CO37" s="431"/>
      <c r="CP37" s="431"/>
      <c r="CQ37" s="431"/>
      <c r="CR37" s="431"/>
      <c r="CS37" s="431"/>
      <c r="CT37" s="431"/>
      <c r="CU37" s="431"/>
      <c r="CV37" s="431"/>
      <c r="CW37" s="431"/>
      <c r="CX37" s="431"/>
      <c r="CY37" s="431"/>
      <c r="CZ37" s="431"/>
      <c r="DA37" s="431"/>
      <c r="DB37" s="431"/>
      <c r="DC37" s="431"/>
      <c r="DD37" s="431"/>
      <c r="DE37" s="431"/>
      <c r="DF37" s="431"/>
      <c r="DG37" s="431"/>
      <c r="DH37" s="431"/>
      <c r="DI37" s="431"/>
      <c r="DJ37" s="431"/>
      <c r="DK37" s="431"/>
      <c r="DL37" s="431"/>
      <c r="DM37" s="431"/>
      <c r="DN37" s="431"/>
      <c r="DO37" s="431"/>
      <c r="DP37" s="431"/>
      <c r="DQ37" s="431"/>
      <c r="DR37" s="431"/>
      <c r="DS37" s="431"/>
      <c r="DT37" s="431"/>
      <c r="DU37" s="431"/>
      <c r="DV37" s="431"/>
      <c r="DW37" s="431"/>
      <c r="DX37" s="431"/>
      <c r="DY37" s="431"/>
      <c r="DZ37" s="431"/>
      <c r="EA37" s="431"/>
      <c r="EB37" s="431"/>
      <c r="EC37" s="431"/>
      <c r="ED37" s="431"/>
      <c r="EE37" s="431"/>
      <c r="EF37" s="431"/>
      <c r="EG37" s="431"/>
      <c r="EH37" s="431"/>
      <c r="EI37" s="431"/>
      <c r="EJ37" s="431"/>
      <c r="EK37" s="431"/>
      <c r="EL37" s="431"/>
      <c r="EM37" s="431"/>
      <c r="EN37" s="431"/>
      <c r="EO37" s="431"/>
      <c r="EP37" s="431"/>
      <c r="EQ37" s="431"/>
      <c r="ER37" s="431"/>
      <c r="ES37" s="431"/>
      <c r="ET37" s="431"/>
      <c r="EU37" s="431"/>
      <c r="EV37" s="431"/>
      <c r="EW37" s="431"/>
      <c r="EX37" s="431"/>
      <c r="EY37" s="431"/>
      <c r="EZ37" s="431"/>
      <c r="FA37" s="431"/>
      <c r="FB37" s="431"/>
      <c r="FC37" s="431"/>
      <c r="FD37" s="431"/>
      <c r="FE37" s="431"/>
      <c r="FF37" s="431"/>
      <c r="FG37" s="431"/>
      <c r="FH37" s="431"/>
      <c r="FI37" s="431"/>
      <c r="FJ37" s="431"/>
      <c r="FK37" s="431"/>
      <c r="FL37" s="431"/>
      <c r="FM37" s="431"/>
      <c r="FN37" s="431"/>
      <c r="FO37" s="431"/>
      <c r="FP37" s="431"/>
      <c r="FQ37" s="431"/>
      <c r="FR37" s="431"/>
      <c r="FS37" s="431"/>
      <c r="FT37" s="431"/>
      <c r="FU37" s="431"/>
      <c r="FV37" s="431"/>
      <c r="FW37" s="431"/>
      <c r="FX37" s="431"/>
      <c r="FY37" s="431"/>
      <c r="FZ37" s="431"/>
      <c r="GA37" s="431"/>
      <c r="GB37" s="431"/>
      <c r="GC37" s="431"/>
      <c r="GD37" s="431"/>
      <c r="GE37" s="431"/>
      <c r="GF37" s="431"/>
      <c r="GG37" s="431"/>
      <c r="GH37" s="431"/>
      <c r="GI37" s="431"/>
      <c r="GJ37" s="431"/>
      <c r="GK37" s="431"/>
      <c r="GL37" s="431"/>
      <c r="GM37" s="431"/>
      <c r="GN37" s="431"/>
      <c r="GO37" s="431"/>
      <c r="GP37" s="431"/>
      <c r="GQ37" s="431"/>
      <c r="GR37" s="431"/>
      <c r="GS37" s="431"/>
      <c r="GT37" s="431"/>
      <c r="GU37" s="431"/>
      <c r="GV37" s="431"/>
      <c r="GW37" s="431"/>
      <c r="GX37" s="431"/>
      <c r="GY37" s="431"/>
      <c r="GZ37" s="431"/>
      <c r="HA37" s="431"/>
      <c r="HB37" s="431"/>
      <c r="HC37" s="431"/>
      <c r="HD37" s="431"/>
      <c r="HE37" s="431"/>
      <c r="HF37" s="431"/>
      <c r="HG37" s="431"/>
      <c r="HH37" s="431"/>
      <c r="HI37" s="431"/>
      <c r="HJ37" s="431"/>
      <c r="HK37" s="431"/>
      <c r="HL37" s="431"/>
      <c r="HM37" s="431"/>
      <c r="HN37" s="431"/>
      <c r="HO37" s="431"/>
      <c r="HP37" s="431"/>
      <c r="HQ37" s="431"/>
      <c r="HR37" s="431"/>
      <c r="HS37" s="431"/>
      <c r="HT37" s="431"/>
      <c r="HU37" s="431"/>
      <c r="HV37" s="431"/>
      <c r="HW37" s="431"/>
      <c r="HX37" s="431"/>
      <c r="HY37" s="431"/>
      <c r="HZ37" s="431"/>
      <c r="IA37" s="431"/>
      <c r="IB37" s="431"/>
      <c r="IC37" s="431"/>
    </row>
    <row r="38" spans="1:237" x14ac:dyDescent="0.2">
      <c r="A38" s="420">
        <f t="shared" si="0"/>
        <v>11</v>
      </c>
      <c r="B38" s="421" t="s">
        <v>992</v>
      </c>
      <c r="C38" s="455" t="s">
        <v>1019</v>
      </c>
      <c r="D38" s="421" t="s">
        <v>1020</v>
      </c>
      <c r="E38" s="421" t="s">
        <v>1021</v>
      </c>
      <c r="F38" s="435" t="s">
        <v>1058</v>
      </c>
      <c r="G38" s="424" t="s">
        <v>1059</v>
      </c>
      <c r="H38" s="422">
        <v>2012</v>
      </c>
      <c r="I38" s="421" t="s">
        <v>956</v>
      </c>
      <c r="J38" s="425">
        <v>2022</v>
      </c>
      <c r="K38" s="426">
        <f t="shared" si="2"/>
        <v>10</v>
      </c>
      <c r="L38" s="429">
        <v>2561</v>
      </c>
      <c r="M38" s="428">
        <v>8922037.4100000001</v>
      </c>
      <c r="N38" s="429">
        <f t="shared" si="1"/>
        <v>2074.0435100981922</v>
      </c>
      <c r="O38" s="432" t="s">
        <v>1060</v>
      </c>
      <c r="P38" s="421" t="s">
        <v>374</v>
      </c>
      <c r="Q38" s="421" t="s">
        <v>950</v>
      </c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0"/>
      <c r="AG38" s="430"/>
      <c r="AH38" s="430"/>
      <c r="AI38" s="430"/>
      <c r="AJ38" s="430"/>
      <c r="AK38" s="430"/>
      <c r="AL38" s="430"/>
      <c r="AM38" s="430"/>
      <c r="AN38" s="430"/>
      <c r="AO38" s="430"/>
      <c r="AP38" s="430"/>
      <c r="AQ38" s="430"/>
      <c r="AR38" s="430"/>
      <c r="AS38" s="430"/>
      <c r="AT38" s="430"/>
      <c r="AU38" s="430"/>
      <c r="AV38" s="430"/>
      <c r="AW38" s="430"/>
      <c r="AX38" s="430"/>
      <c r="AY38" s="430"/>
      <c r="AZ38" s="430"/>
      <c r="BA38" s="431"/>
      <c r="BB38" s="431"/>
      <c r="BC38" s="431"/>
      <c r="BD38" s="431"/>
      <c r="BE38" s="431"/>
      <c r="BF38" s="431"/>
      <c r="BG38" s="431"/>
      <c r="BH38" s="431"/>
      <c r="BI38" s="431"/>
      <c r="BJ38" s="431"/>
      <c r="BK38" s="431"/>
      <c r="BL38" s="431"/>
      <c r="BM38" s="431"/>
      <c r="BN38" s="431"/>
      <c r="BO38" s="431"/>
      <c r="BP38" s="431"/>
      <c r="BQ38" s="431"/>
      <c r="BR38" s="431"/>
      <c r="BS38" s="431"/>
      <c r="BT38" s="431"/>
      <c r="BU38" s="431"/>
      <c r="BV38" s="431"/>
      <c r="BW38" s="431"/>
      <c r="BX38" s="431"/>
      <c r="BY38" s="431"/>
      <c r="BZ38" s="431"/>
      <c r="CA38" s="431"/>
      <c r="CB38" s="431"/>
      <c r="CC38" s="431"/>
      <c r="CD38" s="431"/>
      <c r="CE38" s="431"/>
      <c r="CF38" s="431"/>
      <c r="CG38" s="431"/>
      <c r="CH38" s="431"/>
      <c r="CI38" s="431"/>
      <c r="CJ38" s="431"/>
      <c r="CK38" s="431"/>
      <c r="CL38" s="431"/>
      <c r="CM38" s="431"/>
      <c r="CN38" s="431"/>
      <c r="CO38" s="431"/>
      <c r="CP38" s="431"/>
      <c r="CQ38" s="431"/>
      <c r="CR38" s="431"/>
      <c r="CS38" s="431"/>
      <c r="CT38" s="431"/>
      <c r="CU38" s="431"/>
      <c r="CV38" s="431"/>
      <c r="CW38" s="431"/>
      <c r="CX38" s="431"/>
      <c r="CY38" s="431"/>
      <c r="CZ38" s="431"/>
      <c r="DA38" s="431"/>
      <c r="DB38" s="431"/>
      <c r="DC38" s="431"/>
      <c r="DD38" s="431"/>
      <c r="DE38" s="431"/>
      <c r="DF38" s="431"/>
      <c r="DG38" s="431"/>
      <c r="DH38" s="431"/>
      <c r="DI38" s="431"/>
      <c r="DJ38" s="431"/>
      <c r="DK38" s="431"/>
      <c r="DL38" s="431"/>
      <c r="DM38" s="431"/>
      <c r="DN38" s="431"/>
      <c r="DO38" s="431"/>
      <c r="DP38" s="431"/>
      <c r="DQ38" s="431"/>
      <c r="DR38" s="431"/>
      <c r="DS38" s="431"/>
      <c r="DT38" s="431"/>
      <c r="DU38" s="431"/>
      <c r="DV38" s="431"/>
      <c r="DW38" s="431"/>
      <c r="DX38" s="431"/>
      <c r="DY38" s="431"/>
      <c r="DZ38" s="431"/>
      <c r="EA38" s="431"/>
      <c r="EB38" s="431"/>
      <c r="EC38" s="431"/>
      <c r="ED38" s="431"/>
      <c r="EE38" s="431"/>
      <c r="EF38" s="431"/>
      <c r="EG38" s="431"/>
      <c r="EH38" s="431"/>
      <c r="EI38" s="431"/>
      <c r="EJ38" s="431"/>
      <c r="EK38" s="431"/>
      <c r="EL38" s="431"/>
      <c r="EM38" s="431"/>
      <c r="EN38" s="431"/>
      <c r="EO38" s="431"/>
      <c r="EP38" s="431"/>
      <c r="EQ38" s="431"/>
      <c r="ER38" s="431"/>
      <c r="ES38" s="431"/>
      <c r="ET38" s="431"/>
      <c r="EU38" s="431"/>
      <c r="EV38" s="431"/>
      <c r="EW38" s="431"/>
      <c r="EX38" s="431"/>
      <c r="EY38" s="431"/>
      <c r="EZ38" s="431"/>
      <c r="FA38" s="431"/>
      <c r="FB38" s="431"/>
      <c r="FC38" s="431"/>
      <c r="FD38" s="431"/>
      <c r="FE38" s="431"/>
      <c r="FF38" s="431"/>
      <c r="FG38" s="431"/>
      <c r="FH38" s="431"/>
      <c r="FI38" s="431"/>
      <c r="FJ38" s="431"/>
      <c r="FK38" s="431"/>
      <c r="FL38" s="431"/>
      <c r="FM38" s="431"/>
      <c r="FN38" s="431"/>
      <c r="FO38" s="431"/>
      <c r="FP38" s="431"/>
      <c r="FQ38" s="431"/>
      <c r="FR38" s="431"/>
      <c r="FS38" s="431"/>
      <c r="FT38" s="431"/>
      <c r="FU38" s="431"/>
      <c r="FV38" s="431"/>
      <c r="FW38" s="431"/>
      <c r="FX38" s="431"/>
      <c r="FY38" s="431"/>
      <c r="FZ38" s="431"/>
      <c r="GA38" s="431"/>
      <c r="GB38" s="431"/>
      <c r="GC38" s="431"/>
      <c r="GD38" s="431"/>
      <c r="GE38" s="431"/>
      <c r="GF38" s="431"/>
      <c r="GG38" s="431"/>
      <c r="GH38" s="431"/>
      <c r="GI38" s="431"/>
      <c r="GJ38" s="431"/>
      <c r="GK38" s="431"/>
      <c r="GL38" s="431"/>
      <c r="GM38" s="431"/>
      <c r="GN38" s="431"/>
      <c r="GO38" s="431"/>
      <c r="GP38" s="431"/>
      <c r="GQ38" s="431"/>
      <c r="GR38" s="431"/>
      <c r="GS38" s="431"/>
      <c r="GT38" s="431"/>
      <c r="GU38" s="431"/>
      <c r="GV38" s="431"/>
      <c r="GW38" s="431"/>
      <c r="GX38" s="431"/>
      <c r="GY38" s="431"/>
      <c r="GZ38" s="431"/>
      <c r="HA38" s="431"/>
      <c r="HB38" s="431"/>
      <c r="HC38" s="431"/>
      <c r="HD38" s="431"/>
      <c r="HE38" s="431"/>
      <c r="HF38" s="431"/>
      <c r="HG38" s="431"/>
      <c r="HH38" s="431"/>
      <c r="HI38" s="431"/>
      <c r="HJ38" s="431"/>
      <c r="HK38" s="431"/>
      <c r="HL38" s="431"/>
      <c r="HM38" s="431"/>
      <c r="HN38" s="431"/>
      <c r="HO38" s="431"/>
      <c r="HP38" s="431"/>
      <c r="HQ38" s="431"/>
      <c r="HR38" s="431"/>
      <c r="HS38" s="431"/>
      <c r="HT38" s="431"/>
      <c r="HU38" s="431"/>
      <c r="HV38" s="431"/>
      <c r="HW38" s="431"/>
      <c r="HX38" s="431"/>
      <c r="HY38" s="431"/>
      <c r="HZ38" s="431"/>
      <c r="IA38" s="431"/>
      <c r="IB38" s="431"/>
      <c r="IC38" s="431"/>
    </row>
    <row r="39" spans="1:237" x14ac:dyDescent="0.2">
      <c r="A39" s="420">
        <f t="shared" si="0"/>
        <v>12</v>
      </c>
      <c r="B39" s="421" t="s">
        <v>992</v>
      </c>
      <c r="C39" s="455" t="s">
        <v>1019</v>
      </c>
      <c r="D39" s="421" t="s">
        <v>1020</v>
      </c>
      <c r="E39" s="421" t="s">
        <v>1021</v>
      </c>
      <c r="F39" s="435" t="s">
        <v>1061</v>
      </c>
      <c r="G39" s="424" t="s">
        <v>1062</v>
      </c>
      <c r="H39" s="422">
        <v>2012</v>
      </c>
      <c r="I39" s="421" t="s">
        <v>956</v>
      </c>
      <c r="J39" s="425">
        <v>2022</v>
      </c>
      <c r="K39" s="426">
        <f t="shared" si="2"/>
        <v>10</v>
      </c>
      <c r="L39" s="427">
        <v>2783</v>
      </c>
      <c r="M39" s="428">
        <v>9695443.2299999986</v>
      </c>
      <c r="N39" s="429">
        <f>M39/N6</f>
        <v>2253.8317409618385</v>
      </c>
      <c r="O39" s="432" t="s">
        <v>1063</v>
      </c>
      <c r="P39" s="421" t="s">
        <v>949</v>
      </c>
      <c r="Q39" s="421" t="s">
        <v>950</v>
      </c>
      <c r="R39" s="430"/>
      <c r="S39" s="430"/>
      <c r="T39" s="430"/>
      <c r="U39" s="430"/>
      <c r="V39" s="430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0"/>
      <c r="AZ39" s="430"/>
      <c r="BA39" s="431"/>
      <c r="BB39" s="431"/>
      <c r="BC39" s="431"/>
      <c r="BD39" s="431"/>
      <c r="BE39" s="431"/>
      <c r="BF39" s="431"/>
      <c r="BG39" s="431"/>
      <c r="BH39" s="431"/>
      <c r="BI39" s="431"/>
      <c r="BJ39" s="431"/>
      <c r="BK39" s="431"/>
      <c r="BL39" s="431"/>
      <c r="BM39" s="431"/>
      <c r="BN39" s="431"/>
      <c r="BO39" s="431"/>
      <c r="BP39" s="431"/>
      <c r="BQ39" s="431"/>
      <c r="BR39" s="431"/>
      <c r="BS39" s="431"/>
      <c r="BT39" s="431"/>
      <c r="BU39" s="431"/>
      <c r="BV39" s="431"/>
      <c r="BW39" s="431"/>
      <c r="BX39" s="431"/>
      <c r="BY39" s="431"/>
      <c r="BZ39" s="431"/>
      <c r="CA39" s="431"/>
      <c r="CB39" s="431"/>
      <c r="CC39" s="431"/>
      <c r="CD39" s="431"/>
      <c r="CE39" s="431"/>
      <c r="CF39" s="431"/>
      <c r="CG39" s="431"/>
      <c r="CH39" s="431"/>
      <c r="CI39" s="431"/>
      <c r="CJ39" s="431"/>
      <c r="CK39" s="431"/>
      <c r="CL39" s="431"/>
      <c r="CM39" s="431"/>
      <c r="CN39" s="431"/>
      <c r="CO39" s="431"/>
      <c r="CP39" s="431"/>
      <c r="CQ39" s="431"/>
      <c r="CR39" s="431"/>
      <c r="CS39" s="431"/>
      <c r="CT39" s="431"/>
      <c r="CU39" s="431"/>
      <c r="CV39" s="431"/>
      <c r="CW39" s="431"/>
      <c r="CX39" s="431"/>
      <c r="CY39" s="431"/>
      <c r="CZ39" s="431"/>
      <c r="DA39" s="431"/>
      <c r="DB39" s="431"/>
      <c r="DC39" s="431"/>
      <c r="DD39" s="431"/>
      <c r="DE39" s="431"/>
      <c r="DF39" s="431"/>
      <c r="DG39" s="431"/>
      <c r="DH39" s="431"/>
      <c r="DI39" s="431"/>
      <c r="DJ39" s="431"/>
      <c r="DK39" s="431"/>
      <c r="DL39" s="431"/>
      <c r="DM39" s="431"/>
      <c r="DN39" s="431"/>
      <c r="DO39" s="431"/>
      <c r="DP39" s="431"/>
      <c r="DQ39" s="431"/>
      <c r="DR39" s="431"/>
      <c r="DS39" s="431"/>
      <c r="DT39" s="431"/>
      <c r="DU39" s="431"/>
      <c r="DV39" s="431"/>
      <c r="DW39" s="431"/>
      <c r="DX39" s="431"/>
      <c r="DY39" s="431"/>
      <c r="DZ39" s="431"/>
      <c r="EA39" s="431"/>
      <c r="EB39" s="431"/>
      <c r="EC39" s="431"/>
      <c r="ED39" s="431"/>
      <c r="EE39" s="431"/>
      <c r="EF39" s="431"/>
      <c r="EG39" s="431"/>
      <c r="EH39" s="431"/>
      <c r="EI39" s="431"/>
      <c r="EJ39" s="431"/>
      <c r="EK39" s="431"/>
      <c r="EL39" s="431"/>
      <c r="EM39" s="431"/>
      <c r="EN39" s="431"/>
      <c r="EO39" s="431"/>
      <c r="EP39" s="431"/>
      <c r="EQ39" s="431"/>
      <c r="ER39" s="431"/>
      <c r="ES39" s="431"/>
      <c r="ET39" s="431"/>
      <c r="EU39" s="431"/>
      <c r="EV39" s="431"/>
      <c r="EW39" s="431"/>
      <c r="EX39" s="431"/>
      <c r="EY39" s="431"/>
      <c r="EZ39" s="431"/>
      <c r="FA39" s="431"/>
      <c r="FB39" s="431"/>
      <c r="FC39" s="431"/>
      <c r="FD39" s="431"/>
      <c r="FE39" s="431"/>
      <c r="FF39" s="431"/>
      <c r="FG39" s="431"/>
      <c r="FH39" s="431"/>
      <c r="FI39" s="431"/>
      <c r="FJ39" s="431"/>
      <c r="FK39" s="431"/>
      <c r="FL39" s="431"/>
      <c r="FM39" s="431"/>
      <c r="FN39" s="431"/>
      <c r="FO39" s="431"/>
      <c r="FP39" s="431"/>
      <c r="FQ39" s="431"/>
      <c r="FR39" s="431"/>
      <c r="FS39" s="431"/>
      <c r="FT39" s="431"/>
      <c r="FU39" s="431"/>
      <c r="FV39" s="431"/>
      <c r="FW39" s="431"/>
      <c r="FX39" s="431"/>
      <c r="FY39" s="431"/>
      <c r="FZ39" s="431"/>
      <c r="GA39" s="431"/>
      <c r="GB39" s="431"/>
      <c r="GC39" s="431"/>
      <c r="GD39" s="431"/>
      <c r="GE39" s="431"/>
      <c r="GF39" s="431"/>
      <c r="GG39" s="431"/>
      <c r="GH39" s="431"/>
      <c r="GI39" s="431"/>
      <c r="GJ39" s="431"/>
      <c r="GK39" s="431"/>
      <c r="GL39" s="431"/>
      <c r="GM39" s="431"/>
      <c r="GN39" s="431"/>
      <c r="GO39" s="431"/>
      <c r="GP39" s="431"/>
      <c r="GQ39" s="431"/>
      <c r="GR39" s="431"/>
      <c r="GS39" s="431"/>
      <c r="GT39" s="431"/>
      <c r="GU39" s="431"/>
      <c r="GV39" s="431"/>
      <c r="GW39" s="431"/>
      <c r="GX39" s="431"/>
      <c r="GY39" s="431"/>
      <c r="GZ39" s="431"/>
      <c r="HA39" s="431"/>
      <c r="HB39" s="431"/>
      <c r="HC39" s="431"/>
      <c r="HD39" s="431"/>
      <c r="HE39" s="431"/>
      <c r="HF39" s="431"/>
      <c r="HG39" s="431"/>
      <c r="HH39" s="431"/>
      <c r="HI39" s="431"/>
      <c r="HJ39" s="431"/>
      <c r="HK39" s="431"/>
      <c r="HL39" s="431"/>
      <c r="HM39" s="431"/>
      <c r="HN39" s="431"/>
      <c r="HO39" s="431"/>
      <c r="HP39" s="431"/>
      <c r="HQ39" s="431"/>
      <c r="HR39" s="431"/>
      <c r="HS39" s="431"/>
      <c r="HT39" s="431"/>
      <c r="HU39" s="431"/>
      <c r="HV39" s="431"/>
      <c r="HW39" s="431"/>
      <c r="HX39" s="431"/>
      <c r="HY39" s="431"/>
      <c r="HZ39" s="431"/>
      <c r="IA39" s="431"/>
      <c r="IB39" s="431"/>
      <c r="IC39" s="431"/>
    </row>
    <row r="40" spans="1:237" s="443" customFormat="1" x14ac:dyDescent="0.2">
      <c r="A40" s="420">
        <f t="shared" si="0"/>
        <v>13</v>
      </c>
      <c r="B40" s="458" t="s">
        <v>992</v>
      </c>
      <c r="C40" s="459" t="s">
        <v>1019</v>
      </c>
      <c r="D40" s="458" t="s">
        <v>1020</v>
      </c>
      <c r="E40" s="458" t="s">
        <v>1021</v>
      </c>
      <c r="F40" s="460" t="s">
        <v>1064</v>
      </c>
      <c r="G40" s="461" t="s">
        <v>1065</v>
      </c>
      <c r="H40" s="462">
        <v>2012</v>
      </c>
      <c r="I40" s="421" t="s">
        <v>956</v>
      </c>
      <c r="J40" s="425">
        <v>2022</v>
      </c>
      <c r="K40" s="426">
        <f t="shared" si="2"/>
        <v>10</v>
      </c>
      <c r="L40" s="427">
        <v>2783</v>
      </c>
      <c r="M40" s="428">
        <v>9695443.2299999986</v>
      </c>
      <c r="N40" s="429">
        <f>M40/N6</f>
        <v>2253.8317409618385</v>
      </c>
      <c r="O40" s="432" t="s">
        <v>1066</v>
      </c>
      <c r="P40" s="421" t="s">
        <v>949</v>
      </c>
      <c r="Q40" s="421" t="s">
        <v>950</v>
      </c>
      <c r="R40" s="441"/>
      <c r="S40" s="441"/>
      <c r="T40" s="441"/>
      <c r="U40" s="441"/>
      <c r="V40" s="441"/>
      <c r="W40" s="441"/>
      <c r="X40" s="441"/>
      <c r="Y40" s="441"/>
      <c r="Z40" s="441"/>
      <c r="AA40" s="441"/>
      <c r="AB40" s="441"/>
      <c r="AC40" s="441"/>
      <c r="AD40" s="441"/>
      <c r="AE40" s="441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1"/>
      <c r="AS40" s="441"/>
      <c r="AT40" s="441"/>
      <c r="AU40" s="441"/>
      <c r="AV40" s="441"/>
      <c r="AW40" s="441"/>
      <c r="AX40" s="441"/>
      <c r="AY40" s="441"/>
      <c r="AZ40" s="441"/>
      <c r="BA40" s="442"/>
      <c r="BB40" s="442"/>
      <c r="BC40" s="442"/>
      <c r="BD40" s="442"/>
      <c r="BE40" s="442"/>
      <c r="BF40" s="442"/>
      <c r="BG40" s="442"/>
      <c r="BH40" s="442"/>
      <c r="BI40" s="442"/>
      <c r="BJ40" s="442"/>
      <c r="BK40" s="442"/>
      <c r="BL40" s="442"/>
      <c r="BM40" s="442"/>
      <c r="BN40" s="442"/>
      <c r="BO40" s="442"/>
      <c r="BP40" s="442"/>
      <c r="BQ40" s="442"/>
      <c r="BR40" s="442"/>
      <c r="BS40" s="442"/>
      <c r="BT40" s="442"/>
      <c r="BU40" s="442"/>
      <c r="BV40" s="442"/>
      <c r="BW40" s="442"/>
      <c r="BX40" s="442"/>
      <c r="BY40" s="442"/>
      <c r="BZ40" s="442"/>
      <c r="CA40" s="442"/>
      <c r="CB40" s="442"/>
      <c r="CC40" s="442"/>
      <c r="CD40" s="442"/>
      <c r="CE40" s="442"/>
      <c r="CF40" s="442"/>
      <c r="CG40" s="442"/>
      <c r="CH40" s="442"/>
      <c r="CI40" s="442"/>
      <c r="CJ40" s="442"/>
      <c r="CK40" s="442"/>
      <c r="CL40" s="442"/>
      <c r="CM40" s="442"/>
      <c r="CN40" s="442"/>
      <c r="CO40" s="442"/>
      <c r="CP40" s="442"/>
      <c r="CQ40" s="442"/>
      <c r="CR40" s="442"/>
      <c r="CS40" s="442"/>
      <c r="CT40" s="442"/>
      <c r="CU40" s="442"/>
      <c r="CV40" s="442"/>
      <c r="CW40" s="442"/>
      <c r="CX40" s="442"/>
      <c r="CY40" s="442"/>
      <c r="CZ40" s="442"/>
      <c r="DA40" s="442"/>
      <c r="DB40" s="442"/>
      <c r="DC40" s="442"/>
      <c r="DD40" s="442"/>
      <c r="DE40" s="442"/>
      <c r="DF40" s="442"/>
      <c r="DG40" s="442"/>
      <c r="DH40" s="442"/>
      <c r="DI40" s="442"/>
      <c r="DJ40" s="442"/>
      <c r="DK40" s="442"/>
      <c r="DL40" s="442"/>
      <c r="DM40" s="442"/>
      <c r="DN40" s="442"/>
      <c r="DO40" s="442"/>
      <c r="DP40" s="442"/>
      <c r="DQ40" s="442"/>
      <c r="DR40" s="442"/>
      <c r="DS40" s="442"/>
      <c r="DT40" s="442"/>
      <c r="DU40" s="442"/>
      <c r="DV40" s="442"/>
      <c r="DW40" s="442"/>
      <c r="DX40" s="442"/>
      <c r="DY40" s="442"/>
      <c r="DZ40" s="442"/>
      <c r="EA40" s="442"/>
      <c r="EB40" s="442"/>
      <c r="EC40" s="442"/>
      <c r="ED40" s="442"/>
      <c r="EE40" s="442"/>
      <c r="EF40" s="442"/>
      <c r="EG40" s="442"/>
      <c r="EH40" s="442"/>
      <c r="EI40" s="442"/>
      <c r="EJ40" s="442"/>
      <c r="EK40" s="442"/>
      <c r="EL40" s="442"/>
      <c r="EM40" s="442"/>
      <c r="EN40" s="442"/>
      <c r="EO40" s="442"/>
      <c r="EP40" s="442"/>
      <c r="EQ40" s="442"/>
      <c r="ER40" s="442"/>
      <c r="ES40" s="442"/>
      <c r="ET40" s="442"/>
      <c r="EU40" s="442"/>
      <c r="EV40" s="442"/>
      <c r="EW40" s="442"/>
      <c r="EX40" s="442"/>
      <c r="EY40" s="442"/>
      <c r="EZ40" s="442"/>
      <c r="FA40" s="442"/>
      <c r="FB40" s="442"/>
      <c r="FC40" s="442"/>
      <c r="FD40" s="442"/>
      <c r="FE40" s="442"/>
      <c r="FF40" s="442"/>
      <c r="FG40" s="442"/>
      <c r="FH40" s="442"/>
      <c r="FI40" s="442"/>
      <c r="FJ40" s="442"/>
      <c r="FK40" s="442"/>
      <c r="FL40" s="442"/>
      <c r="FM40" s="442"/>
      <c r="FN40" s="442"/>
      <c r="FO40" s="442"/>
      <c r="FP40" s="442"/>
      <c r="FQ40" s="442"/>
      <c r="FR40" s="442"/>
      <c r="FS40" s="442"/>
      <c r="FT40" s="442"/>
      <c r="FU40" s="442"/>
      <c r="FV40" s="442"/>
      <c r="FW40" s="442"/>
      <c r="FX40" s="442"/>
      <c r="FY40" s="442"/>
      <c r="FZ40" s="442"/>
      <c r="GA40" s="442"/>
      <c r="GB40" s="442"/>
      <c r="GC40" s="442"/>
      <c r="GD40" s="442"/>
      <c r="GE40" s="442"/>
      <c r="GF40" s="442"/>
      <c r="GG40" s="442"/>
      <c r="GH40" s="442"/>
      <c r="GI40" s="442"/>
      <c r="GJ40" s="442"/>
      <c r="GK40" s="442"/>
      <c r="GL40" s="442"/>
      <c r="GM40" s="442"/>
      <c r="GN40" s="442"/>
      <c r="GO40" s="442"/>
      <c r="GP40" s="442"/>
      <c r="GQ40" s="442"/>
      <c r="GR40" s="442"/>
      <c r="GS40" s="442"/>
      <c r="GT40" s="442"/>
      <c r="GU40" s="442"/>
      <c r="GV40" s="442"/>
      <c r="GW40" s="442"/>
      <c r="GX40" s="442"/>
      <c r="GY40" s="442"/>
      <c r="GZ40" s="442"/>
      <c r="HA40" s="442"/>
      <c r="HB40" s="442"/>
      <c r="HC40" s="442"/>
      <c r="HD40" s="442"/>
      <c r="HE40" s="442"/>
      <c r="HF40" s="442"/>
      <c r="HG40" s="442"/>
      <c r="HH40" s="442"/>
      <c r="HI40" s="442"/>
      <c r="HJ40" s="442"/>
      <c r="HK40" s="442"/>
      <c r="HL40" s="442"/>
      <c r="HM40" s="442"/>
      <c r="HN40" s="442"/>
      <c r="HO40" s="442"/>
      <c r="HP40" s="442"/>
      <c r="HQ40" s="442"/>
      <c r="HR40" s="442"/>
      <c r="HS40" s="442"/>
      <c r="HT40" s="442"/>
      <c r="HU40" s="442"/>
      <c r="HV40" s="442"/>
      <c r="HW40" s="442"/>
      <c r="HX40" s="442"/>
      <c r="HY40" s="442"/>
      <c r="HZ40" s="442"/>
      <c r="IA40" s="442"/>
      <c r="IB40" s="442"/>
      <c r="IC40" s="442"/>
    </row>
    <row r="41" spans="1:237" x14ac:dyDescent="0.2">
      <c r="A41" s="420">
        <f t="shared" si="0"/>
        <v>14</v>
      </c>
      <c r="B41" s="421" t="s">
        <v>992</v>
      </c>
      <c r="C41" s="455" t="s">
        <v>1019</v>
      </c>
      <c r="D41" s="421" t="s">
        <v>1067</v>
      </c>
      <c r="E41" s="434" t="s">
        <v>1021</v>
      </c>
      <c r="F41" s="435" t="s">
        <v>1068</v>
      </c>
      <c r="G41" s="456" t="s">
        <v>1069</v>
      </c>
      <c r="H41" s="422">
        <v>2012</v>
      </c>
      <c r="I41" s="425" t="s">
        <v>947</v>
      </c>
      <c r="J41" s="425">
        <v>2022</v>
      </c>
      <c r="K41" s="426">
        <v>7</v>
      </c>
      <c r="L41" s="429">
        <v>2561</v>
      </c>
      <c r="M41" s="428">
        <v>8922037.4100000001</v>
      </c>
      <c r="N41" s="429">
        <f>M41/N6</f>
        <v>2074.0435100981922</v>
      </c>
      <c r="O41" s="432" t="s">
        <v>1070</v>
      </c>
      <c r="P41" s="421" t="s">
        <v>374</v>
      </c>
      <c r="Q41" s="421" t="s">
        <v>950</v>
      </c>
      <c r="R41" s="430"/>
      <c r="S41" s="430"/>
      <c r="T41" s="430"/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0"/>
      <c r="AJ41" s="430"/>
      <c r="AK41" s="430"/>
      <c r="AL41" s="430"/>
      <c r="AM41" s="430"/>
      <c r="AN41" s="430"/>
      <c r="AO41" s="430"/>
      <c r="AP41" s="430"/>
      <c r="AQ41" s="430"/>
      <c r="AR41" s="430"/>
      <c r="AS41" s="430"/>
      <c r="AT41" s="430"/>
      <c r="AU41" s="430"/>
      <c r="AV41" s="430"/>
      <c r="AW41" s="430"/>
      <c r="AX41" s="430"/>
      <c r="AY41" s="430"/>
      <c r="AZ41" s="430"/>
      <c r="BA41" s="431"/>
      <c r="BB41" s="431"/>
      <c r="BC41" s="431"/>
      <c r="BD41" s="431"/>
      <c r="BE41" s="431"/>
      <c r="BF41" s="431"/>
      <c r="BG41" s="431"/>
      <c r="BH41" s="431"/>
      <c r="BI41" s="431"/>
      <c r="BJ41" s="431"/>
      <c r="BK41" s="431"/>
      <c r="BL41" s="431"/>
      <c r="BM41" s="431"/>
      <c r="BN41" s="431"/>
      <c r="BO41" s="431"/>
      <c r="BP41" s="431"/>
      <c r="BQ41" s="431"/>
      <c r="BR41" s="431"/>
      <c r="BS41" s="431"/>
      <c r="BT41" s="431"/>
      <c r="BU41" s="431"/>
      <c r="BV41" s="431"/>
      <c r="BW41" s="431"/>
      <c r="BX41" s="431"/>
      <c r="BY41" s="431"/>
      <c r="BZ41" s="431"/>
      <c r="CA41" s="431"/>
      <c r="CB41" s="431"/>
      <c r="CC41" s="431"/>
      <c r="CD41" s="431"/>
      <c r="CE41" s="431"/>
      <c r="CF41" s="431"/>
      <c r="CG41" s="431"/>
      <c r="CH41" s="431"/>
      <c r="CI41" s="431"/>
      <c r="CJ41" s="431"/>
      <c r="CK41" s="431"/>
      <c r="CL41" s="431"/>
      <c r="CM41" s="431"/>
      <c r="CN41" s="431"/>
      <c r="CO41" s="431"/>
      <c r="CP41" s="431"/>
      <c r="CQ41" s="431"/>
      <c r="CR41" s="431"/>
      <c r="CS41" s="431"/>
      <c r="CT41" s="431"/>
      <c r="CU41" s="431"/>
      <c r="CV41" s="431"/>
      <c r="CW41" s="431"/>
      <c r="CX41" s="431"/>
      <c r="CY41" s="431"/>
      <c r="CZ41" s="431"/>
      <c r="DA41" s="431"/>
      <c r="DB41" s="431"/>
      <c r="DC41" s="431"/>
      <c r="DD41" s="431"/>
      <c r="DE41" s="431"/>
      <c r="DF41" s="431"/>
      <c r="DG41" s="431"/>
      <c r="DH41" s="431"/>
      <c r="DI41" s="431"/>
      <c r="DJ41" s="431"/>
      <c r="DK41" s="431"/>
      <c r="DL41" s="431"/>
      <c r="DM41" s="431"/>
      <c r="DN41" s="431"/>
      <c r="DO41" s="431"/>
      <c r="DP41" s="431"/>
      <c r="DQ41" s="431"/>
      <c r="DR41" s="431"/>
      <c r="DS41" s="431"/>
      <c r="DT41" s="431"/>
      <c r="DU41" s="431"/>
      <c r="DV41" s="431"/>
      <c r="DW41" s="431"/>
      <c r="DX41" s="431"/>
      <c r="DY41" s="431"/>
      <c r="DZ41" s="431"/>
      <c r="EA41" s="431"/>
      <c r="EB41" s="431"/>
      <c r="EC41" s="431"/>
      <c r="ED41" s="431"/>
      <c r="EE41" s="431"/>
      <c r="EF41" s="431"/>
      <c r="EG41" s="431"/>
      <c r="EH41" s="431"/>
      <c r="EI41" s="431"/>
      <c r="EJ41" s="431"/>
      <c r="EK41" s="431"/>
      <c r="EL41" s="431"/>
      <c r="EM41" s="431"/>
      <c r="EN41" s="431"/>
      <c r="EO41" s="431"/>
      <c r="EP41" s="431"/>
      <c r="EQ41" s="431"/>
      <c r="ER41" s="431"/>
      <c r="ES41" s="431"/>
      <c r="ET41" s="431"/>
      <c r="EU41" s="431"/>
      <c r="EV41" s="431"/>
      <c r="EW41" s="431"/>
      <c r="EX41" s="431"/>
      <c r="EY41" s="431"/>
      <c r="EZ41" s="431"/>
      <c r="FA41" s="431"/>
      <c r="FB41" s="431"/>
      <c r="FC41" s="431"/>
      <c r="FD41" s="431"/>
      <c r="FE41" s="431"/>
      <c r="FF41" s="431"/>
      <c r="FG41" s="431"/>
      <c r="FH41" s="431"/>
      <c r="FI41" s="431"/>
      <c r="FJ41" s="431"/>
      <c r="FK41" s="431"/>
      <c r="FL41" s="431"/>
      <c r="FM41" s="431"/>
      <c r="FN41" s="431"/>
      <c r="FO41" s="431"/>
      <c r="FP41" s="431"/>
      <c r="FQ41" s="431"/>
      <c r="FR41" s="431"/>
      <c r="FS41" s="431"/>
      <c r="FT41" s="431"/>
      <c r="FU41" s="431"/>
      <c r="FV41" s="431"/>
      <c r="FW41" s="431"/>
      <c r="FX41" s="431"/>
      <c r="FY41" s="431"/>
      <c r="FZ41" s="431"/>
      <c r="GA41" s="431"/>
      <c r="GB41" s="431"/>
      <c r="GC41" s="431"/>
      <c r="GD41" s="431"/>
      <c r="GE41" s="431"/>
      <c r="GF41" s="431"/>
      <c r="GG41" s="431"/>
      <c r="GH41" s="431"/>
      <c r="GI41" s="431"/>
      <c r="GJ41" s="431"/>
      <c r="GK41" s="431"/>
      <c r="GL41" s="431"/>
      <c r="GM41" s="431"/>
      <c r="GN41" s="431"/>
      <c r="GO41" s="431"/>
      <c r="GP41" s="431"/>
      <c r="GQ41" s="431"/>
      <c r="GR41" s="431"/>
      <c r="GS41" s="431"/>
      <c r="GT41" s="431"/>
      <c r="GU41" s="431"/>
      <c r="GV41" s="431"/>
      <c r="GW41" s="431"/>
      <c r="GX41" s="431"/>
      <c r="GY41" s="431"/>
      <c r="GZ41" s="431"/>
      <c r="HA41" s="431"/>
      <c r="HB41" s="431"/>
      <c r="HC41" s="431"/>
      <c r="HD41" s="431"/>
      <c r="HE41" s="431"/>
      <c r="HF41" s="431"/>
      <c r="HG41" s="431"/>
      <c r="HH41" s="431"/>
      <c r="HI41" s="431"/>
      <c r="HJ41" s="431"/>
      <c r="HK41" s="431"/>
      <c r="HL41" s="431"/>
      <c r="HM41" s="431"/>
      <c r="HN41" s="431"/>
      <c r="HO41" s="431"/>
      <c r="HP41" s="431"/>
      <c r="HQ41" s="431"/>
      <c r="HR41" s="431"/>
      <c r="HS41" s="431"/>
      <c r="HT41" s="431"/>
      <c r="HU41" s="431"/>
      <c r="HV41" s="431"/>
      <c r="HW41" s="431"/>
      <c r="HX41" s="431"/>
      <c r="HY41" s="431"/>
      <c r="HZ41" s="431"/>
      <c r="IA41" s="431"/>
      <c r="IB41" s="431"/>
      <c r="IC41" s="431"/>
    </row>
    <row r="42" spans="1:237" x14ac:dyDescent="0.2">
      <c r="A42" s="420">
        <f t="shared" si="0"/>
        <v>15</v>
      </c>
      <c r="B42" s="421" t="s">
        <v>979</v>
      </c>
      <c r="C42" s="455" t="s">
        <v>1071</v>
      </c>
      <c r="D42" s="421" t="s">
        <v>1072</v>
      </c>
      <c r="E42" s="421" t="s">
        <v>1021</v>
      </c>
      <c r="F42" s="435" t="s">
        <v>1073</v>
      </c>
      <c r="G42" s="424" t="s">
        <v>1074</v>
      </c>
      <c r="H42" s="422">
        <v>2014</v>
      </c>
      <c r="I42" s="421" t="s">
        <v>947</v>
      </c>
      <c r="J42" s="425">
        <v>2022</v>
      </c>
      <c r="K42" s="426">
        <v>6</v>
      </c>
      <c r="L42" s="429">
        <v>2909</v>
      </c>
      <c r="M42" s="428">
        <v>10134403.289999999</v>
      </c>
      <c r="N42" s="429">
        <f>M42/N6</f>
        <v>2355.8737098303945</v>
      </c>
      <c r="O42" s="432" t="s">
        <v>1075</v>
      </c>
      <c r="P42" s="421" t="s">
        <v>374</v>
      </c>
      <c r="Q42" s="421" t="s">
        <v>950</v>
      </c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30"/>
      <c r="AK42" s="430"/>
      <c r="AL42" s="430"/>
      <c r="AM42" s="430"/>
      <c r="AN42" s="430"/>
      <c r="AO42" s="430"/>
      <c r="AP42" s="430"/>
      <c r="AQ42" s="430"/>
      <c r="AR42" s="430"/>
      <c r="AS42" s="430"/>
      <c r="AT42" s="430"/>
      <c r="AU42" s="430"/>
      <c r="AV42" s="430"/>
      <c r="AW42" s="430"/>
      <c r="AX42" s="430"/>
      <c r="AY42" s="430"/>
      <c r="AZ42" s="430"/>
      <c r="BA42" s="431"/>
      <c r="BB42" s="431"/>
      <c r="BC42" s="431"/>
      <c r="BD42" s="431"/>
      <c r="BE42" s="431"/>
      <c r="BF42" s="431"/>
      <c r="BG42" s="431"/>
      <c r="BH42" s="431"/>
      <c r="BI42" s="431"/>
      <c r="BJ42" s="431"/>
      <c r="BK42" s="431"/>
      <c r="BL42" s="431"/>
      <c r="BM42" s="431"/>
      <c r="BN42" s="431"/>
      <c r="BO42" s="431"/>
      <c r="BP42" s="431"/>
      <c r="BQ42" s="431"/>
      <c r="BR42" s="431"/>
      <c r="BS42" s="431"/>
      <c r="BT42" s="431"/>
      <c r="BU42" s="431"/>
      <c r="BV42" s="431"/>
      <c r="BW42" s="431"/>
      <c r="BX42" s="431"/>
      <c r="BY42" s="431"/>
      <c r="BZ42" s="431"/>
      <c r="CA42" s="431"/>
      <c r="CB42" s="431"/>
      <c r="CC42" s="431"/>
      <c r="CD42" s="431"/>
      <c r="CE42" s="431"/>
      <c r="CF42" s="431"/>
      <c r="CG42" s="431"/>
      <c r="CH42" s="431"/>
      <c r="CI42" s="431"/>
      <c r="CJ42" s="431"/>
      <c r="CK42" s="431"/>
      <c r="CL42" s="431"/>
      <c r="CM42" s="431"/>
      <c r="CN42" s="431"/>
      <c r="CO42" s="431"/>
      <c r="CP42" s="431"/>
      <c r="CQ42" s="431"/>
      <c r="CR42" s="431"/>
      <c r="CS42" s="431"/>
      <c r="CT42" s="431"/>
      <c r="CU42" s="431"/>
      <c r="CV42" s="431"/>
      <c r="CW42" s="431"/>
      <c r="CX42" s="431"/>
      <c r="CY42" s="431"/>
      <c r="CZ42" s="431"/>
      <c r="DA42" s="431"/>
      <c r="DB42" s="431"/>
      <c r="DC42" s="431"/>
      <c r="DD42" s="431"/>
      <c r="DE42" s="431"/>
      <c r="DF42" s="431"/>
      <c r="DG42" s="431"/>
      <c r="DH42" s="431"/>
      <c r="DI42" s="431"/>
      <c r="DJ42" s="431"/>
      <c r="DK42" s="431"/>
      <c r="DL42" s="431"/>
      <c r="DM42" s="431"/>
      <c r="DN42" s="431"/>
      <c r="DO42" s="431"/>
      <c r="DP42" s="431"/>
      <c r="DQ42" s="431"/>
      <c r="DR42" s="431"/>
      <c r="DS42" s="431"/>
      <c r="DT42" s="431"/>
      <c r="DU42" s="431"/>
      <c r="DV42" s="431"/>
      <c r="DW42" s="431"/>
      <c r="DX42" s="431"/>
      <c r="DY42" s="431"/>
      <c r="DZ42" s="431"/>
      <c r="EA42" s="431"/>
      <c r="EB42" s="431"/>
      <c r="EC42" s="431"/>
      <c r="ED42" s="431"/>
      <c r="EE42" s="431"/>
      <c r="EF42" s="431"/>
      <c r="EG42" s="431"/>
      <c r="EH42" s="431"/>
      <c r="EI42" s="431"/>
      <c r="EJ42" s="431"/>
      <c r="EK42" s="431"/>
      <c r="EL42" s="431"/>
      <c r="EM42" s="431"/>
      <c r="EN42" s="431"/>
      <c r="EO42" s="431"/>
      <c r="EP42" s="431"/>
      <c r="EQ42" s="431"/>
      <c r="ER42" s="431"/>
      <c r="ES42" s="431"/>
      <c r="ET42" s="431"/>
      <c r="EU42" s="431"/>
      <c r="EV42" s="431"/>
      <c r="EW42" s="431"/>
      <c r="EX42" s="431"/>
      <c r="EY42" s="431"/>
      <c r="EZ42" s="431"/>
      <c r="FA42" s="431"/>
      <c r="FB42" s="431"/>
      <c r="FC42" s="431"/>
      <c r="FD42" s="431"/>
      <c r="FE42" s="431"/>
      <c r="FF42" s="431"/>
      <c r="FG42" s="431"/>
      <c r="FH42" s="431"/>
      <c r="FI42" s="431"/>
      <c r="FJ42" s="431"/>
      <c r="FK42" s="431"/>
      <c r="FL42" s="431"/>
      <c r="FM42" s="431"/>
      <c r="FN42" s="431"/>
      <c r="FO42" s="431"/>
      <c r="FP42" s="431"/>
      <c r="FQ42" s="431"/>
      <c r="FR42" s="431"/>
      <c r="FS42" s="431"/>
      <c r="FT42" s="431"/>
      <c r="FU42" s="431"/>
      <c r="FV42" s="431"/>
      <c r="FW42" s="431"/>
      <c r="FX42" s="431"/>
      <c r="FY42" s="431"/>
      <c r="FZ42" s="431"/>
      <c r="GA42" s="431"/>
      <c r="GB42" s="431"/>
      <c r="GC42" s="431"/>
      <c r="GD42" s="431"/>
      <c r="GE42" s="431"/>
      <c r="GF42" s="431"/>
      <c r="GG42" s="431"/>
      <c r="GH42" s="431"/>
      <c r="GI42" s="431"/>
      <c r="GJ42" s="431"/>
      <c r="GK42" s="431"/>
      <c r="GL42" s="431"/>
      <c r="GM42" s="431"/>
      <c r="GN42" s="431"/>
      <c r="GO42" s="431"/>
      <c r="GP42" s="431"/>
      <c r="GQ42" s="431"/>
      <c r="GR42" s="431"/>
      <c r="GS42" s="431"/>
      <c r="GT42" s="431"/>
      <c r="GU42" s="431"/>
      <c r="GV42" s="431"/>
      <c r="GW42" s="431"/>
      <c r="GX42" s="431"/>
      <c r="GY42" s="431"/>
      <c r="GZ42" s="431"/>
      <c r="HA42" s="431"/>
      <c r="HB42" s="431"/>
      <c r="HC42" s="431"/>
      <c r="HD42" s="431"/>
      <c r="HE42" s="431"/>
      <c r="HF42" s="431"/>
      <c r="HG42" s="431"/>
      <c r="HH42" s="431"/>
      <c r="HI42" s="431"/>
      <c r="HJ42" s="431"/>
      <c r="HK42" s="431"/>
      <c r="HL42" s="431"/>
      <c r="HM42" s="431"/>
      <c r="HN42" s="431"/>
      <c r="HO42" s="431"/>
      <c r="HP42" s="431"/>
      <c r="HQ42" s="431"/>
      <c r="HR42" s="431"/>
      <c r="HS42" s="431"/>
      <c r="HT42" s="431"/>
      <c r="HU42" s="431"/>
      <c r="HV42" s="431"/>
      <c r="HW42" s="431"/>
      <c r="HX42" s="431"/>
      <c r="HY42" s="431"/>
      <c r="HZ42" s="431"/>
      <c r="IA42" s="431"/>
      <c r="IB42" s="431"/>
      <c r="IC42" s="431"/>
    </row>
    <row r="43" spans="1:237" x14ac:dyDescent="0.2">
      <c r="A43" s="420">
        <f t="shared" si="0"/>
        <v>16</v>
      </c>
      <c r="B43" s="421" t="s">
        <v>979</v>
      </c>
      <c r="C43" s="455" t="s">
        <v>1071</v>
      </c>
      <c r="D43" s="421" t="s">
        <v>1072</v>
      </c>
      <c r="E43" s="421" t="s">
        <v>1021</v>
      </c>
      <c r="F43" s="435" t="s">
        <v>1076</v>
      </c>
      <c r="G43" s="424" t="s">
        <v>1077</v>
      </c>
      <c r="H43" s="422">
        <v>2014</v>
      </c>
      <c r="I43" s="421" t="s">
        <v>947</v>
      </c>
      <c r="J43" s="425">
        <v>2022</v>
      </c>
      <c r="K43" s="426">
        <v>6</v>
      </c>
      <c r="L43" s="429">
        <v>2909</v>
      </c>
      <c r="M43" s="428">
        <v>10134403.289999999</v>
      </c>
      <c r="N43" s="429">
        <f>M43/N6</f>
        <v>2355.8737098303945</v>
      </c>
      <c r="O43" s="432" t="s">
        <v>1078</v>
      </c>
      <c r="P43" s="421" t="s">
        <v>374</v>
      </c>
      <c r="Q43" s="421" t="s">
        <v>950</v>
      </c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  <c r="AD43" s="430"/>
      <c r="AE43" s="430"/>
      <c r="AF43" s="430"/>
      <c r="AG43" s="430"/>
      <c r="AH43" s="430"/>
      <c r="AI43" s="430"/>
      <c r="AJ43" s="430"/>
      <c r="AK43" s="430"/>
      <c r="AL43" s="430"/>
      <c r="AM43" s="430"/>
      <c r="AN43" s="430"/>
      <c r="AO43" s="430"/>
      <c r="AP43" s="430"/>
      <c r="AQ43" s="430"/>
      <c r="AR43" s="430"/>
      <c r="AS43" s="430"/>
      <c r="AT43" s="430"/>
      <c r="AU43" s="430"/>
      <c r="AV43" s="430"/>
      <c r="AW43" s="430"/>
      <c r="AX43" s="430"/>
      <c r="AY43" s="430"/>
      <c r="AZ43" s="430"/>
      <c r="BA43" s="431"/>
      <c r="BB43" s="431"/>
      <c r="BC43" s="431"/>
      <c r="BD43" s="431"/>
      <c r="BE43" s="431"/>
      <c r="BF43" s="431"/>
      <c r="BG43" s="431"/>
      <c r="BH43" s="431"/>
      <c r="BI43" s="431"/>
      <c r="BJ43" s="431"/>
      <c r="BK43" s="431"/>
      <c r="BL43" s="431"/>
      <c r="BM43" s="431"/>
      <c r="BN43" s="431"/>
      <c r="BO43" s="431"/>
      <c r="BP43" s="431"/>
      <c r="BQ43" s="431"/>
      <c r="BR43" s="431"/>
      <c r="BS43" s="431"/>
      <c r="BT43" s="431"/>
      <c r="BU43" s="431"/>
      <c r="BV43" s="431"/>
      <c r="BW43" s="431"/>
      <c r="BX43" s="431"/>
      <c r="BY43" s="431"/>
      <c r="BZ43" s="431"/>
      <c r="CA43" s="431"/>
      <c r="CB43" s="431"/>
      <c r="CC43" s="431"/>
      <c r="CD43" s="431"/>
      <c r="CE43" s="431"/>
      <c r="CF43" s="431"/>
      <c r="CG43" s="431"/>
      <c r="CH43" s="431"/>
      <c r="CI43" s="431"/>
      <c r="CJ43" s="431"/>
      <c r="CK43" s="431"/>
      <c r="CL43" s="431"/>
      <c r="CM43" s="431"/>
      <c r="CN43" s="431"/>
      <c r="CO43" s="431"/>
      <c r="CP43" s="431"/>
      <c r="CQ43" s="431"/>
      <c r="CR43" s="431"/>
      <c r="CS43" s="431"/>
      <c r="CT43" s="431"/>
      <c r="CU43" s="431"/>
      <c r="CV43" s="431"/>
      <c r="CW43" s="431"/>
      <c r="CX43" s="431"/>
      <c r="CY43" s="431"/>
      <c r="CZ43" s="431"/>
      <c r="DA43" s="431"/>
      <c r="DB43" s="431"/>
      <c r="DC43" s="431"/>
      <c r="DD43" s="431"/>
      <c r="DE43" s="431"/>
      <c r="DF43" s="431"/>
      <c r="DG43" s="431"/>
      <c r="DH43" s="431"/>
      <c r="DI43" s="431"/>
      <c r="DJ43" s="431"/>
      <c r="DK43" s="431"/>
      <c r="DL43" s="431"/>
      <c r="DM43" s="431"/>
      <c r="DN43" s="431"/>
      <c r="DO43" s="431"/>
      <c r="DP43" s="431"/>
      <c r="DQ43" s="431"/>
      <c r="DR43" s="431"/>
      <c r="DS43" s="431"/>
      <c r="DT43" s="431"/>
      <c r="DU43" s="431"/>
      <c r="DV43" s="431"/>
      <c r="DW43" s="431"/>
      <c r="DX43" s="431"/>
      <c r="DY43" s="431"/>
      <c r="DZ43" s="431"/>
      <c r="EA43" s="431"/>
      <c r="EB43" s="431"/>
      <c r="EC43" s="431"/>
      <c r="ED43" s="431"/>
      <c r="EE43" s="431"/>
      <c r="EF43" s="431"/>
      <c r="EG43" s="431"/>
      <c r="EH43" s="431"/>
      <c r="EI43" s="431"/>
      <c r="EJ43" s="431"/>
      <c r="EK43" s="431"/>
      <c r="EL43" s="431"/>
      <c r="EM43" s="431"/>
      <c r="EN43" s="431"/>
      <c r="EO43" s="431"/>
      <c r="EP43" s="431"/>
      <c r="EQ43" s="431"/>
      <c r="ER43" s="431"/>
      <c r="ES43" s="431"/>
      <c r="ET43" s="431"/>
      <c r="EU43" s="431"/>
      <c r="EV43" s="431"/>
      <c r="EW43" s="431"/>
      <c r="EX43" s="431"/>
      <c r="EY43" s="431"/>
      <c r="EZ43" s="431"/>
      <c r="FA43" s="431"/>
      <c r="FB43" s="431"/>
      <c r="FC43" s="431"/>
      <c r="FD43" s="431"/>
      <c r="FE43" s="431"/>
      <c r="FF43" s="431"/>
      <c r="FG43" s="431"/>
      <c r="FH43" s="431"/>
      <c r="FI43" s="431"/>
      <c r="FJ43" s="431"/>
      <c r="FK43" s="431"/>
      <c r="FL43" s="431"/>
      <c r="FM43" s="431"/>
      <c r="FN43" s="431"/>
      <c r="FO43" s="431"/>
      <c r="FP43" s="431"/>
      <c r="FQ43" s="431"/>
      <c r="FR43" s="431"/>
      <c r="FS43" s="431"/>
      <c r="FT43" s="431"/>
      <c r="FU43" s="431"/>
      <c r="FV43" s="431"/>
      <c r="FW43" s="431"/>
      <c r="FX43" s="431"/>
      <c r="FY43" s="431"/>
      <c r="FZ43" s="431"/>
      <c r="GA43" s="431"/>
      <c r="GB43" s="431"/>
      <c r="GC43" s="431"/>
      <c r="GD43" s="431"/>
      <c r="GE43" s="431"/>
      <c r="GF43" s="431"/>
      <c r="GG43" s="431"/>
      <c r="GH43" s="431"/>
      <c r="GI43" s="431"/>
      <c r="GJ43" s="431"/>
      <c r="GK43" s="431"/>
      <c r="GL43" s="431"/>
      <c r="GM43" s="431"/>
      <c r="GN43" s="431"/>
      <c r="GO43" s="431"/>
      <c r="GP43" s="431"/>
      <c r="GQ43" s="431"/>
      <c r="GR43" s="431"/>
      <c r="GS43" s="431"/>
      <c r="GT43" s="431"/>
      <c r="GU43" s="431"/>
      <c r="GV43" s="431"/>
      <c r="GW43" s="431"/>
      <c r="GX43" s="431"/>
      <c r="GY43" s="431"/>
      <c r="GZ43" s="431"/>
      <c r="HA43" s="431"/>
      <c r="HB43" s="431"/>
      <c r="HC43" s="431"/>
      <c r="HD43" s="431"/>
      <c r="HE43" s="431"/>
      <c r="HF43" s="431"/>
      <c r="HG43" s="431"/>
      <c r="HH43" s="431"/>
      <c r="HI43" s="431"/>
      <c r="HJ43" s="431"/>
      <c r="HK43" s="431"/>
      <c r="HL43" s="431"/>
      <c r="HM43" s="431"/>
      <c r="HN43" s="431"/>
      <c r="HO43" s="431"/>
      <c r="HP43" s="431"/>
      <c r="HQ43" s="431"/>
      <c r="HR43" s="431"/>
      <c r="HS43" s="431"/>
      <c r="HT43" s="431"/>
      <c r="HU43" s="431"/>
      <c r="HV43" s="431"/>
      <c r="HW43" s="431"/>
      <c r="HX43" s="431"/>
      <c r="HY43" s="431"/>
      <c r="HZ43" s="431"/>
      <c r="IA43" s="431"/>
      <c r="IB43" s="431"/>
      <c r="IC43" s="431"/>
    </row>
    <row r="44" spans="1:237" x14ac:dyDescent="0.2">
      <c r="A44" s="420">
        <f t="shared" si="0"/>
        <v>17</v>
      </c>
      <c r="B44" s="434" t="s">
        <v>375</v>
      </c>
      <c r="C44" s="433" t="s">
        <v>1071</v>
      </c>
      <c r="D44" s="434" t="s">
        <v>1079</v>
      </c>
      <c r="E44" s="434" t="s">
        <v>1021</v>
      </c>
      <c r="F44" s="435" t="s">
        <v>1080</v>
      </c>
      <c r="G44" s="456" t="s">
        <v>1081</v>
      </c>
      <c r="H44" s="436">
        <v>2014</v>
      </c>
      <c r="I44" s="434" t="s">
        <v>956</v>
      </c>
      <c r="J44" s="425">
        <v>2022</v>
      </c>
      <c r="K44" s="426">
        <v>6</v>
      </c>
      <c r="L44" s="429">
        <v>2381</v>
      </c>
      <c r="M44" s="428">
        <v>8294951.6100000003</v>
      </c>
      <c r="N44" s="429">
        <f>M44/N6</f>
        <v>1928.2692688573979</v>
      </c>
      <c r="O44" s="463" t="s">
        <v>1082</v>
      </c>
      <c r="P44" s="434" t="s">
        <v>949</v>
      </c>
      <c r="Q44" s="421" t="s">
        <v>950</v>
      </c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  <c r="AD44" s="430"/>
      <c r="AE44" s="430"/>
      <c r="AF44" s="430"/>
      <c r="AG44" s="430"/>
      <c r="AH44" s="430"/>
      <c r="AI44" s="430"/>
      <c r="AJ44" s="430"/>
      <c r="AK44" s="430"/>
      <c r="AL44" s="430"/>
      <c r="AM44" s="430"/>
      <c r="AN44" s="430"/>
      <c r="AO44" s="430"/>
      <c r="AP44" s="430"/>
      <c r="AQ44" s="430"/>
      <c r="AR44" s="430"/>
      <c r="AS44" s="430"/>
      <c r="AT44" s="430"/>
      <c r="AU44" s="430"/>
      <c r="AV44" s="430"/>
      <c r="AW44" s="430"/>
      <c r="AX44" s="430"/>
      <c r="AY44" s="430"/>
      <c r="AZ44" s="430"/>
      <c r="BA44" s="431"/>
      <c r="BB44" s="431"/>
      <c r="BC44" s="431"/>
      <c r="BD44" s="431"/>
      <c r="BE44" s="431"/>
      <c r="BF44" s="431"/>
      <c r="BG44" s="431"/>
      <c r="BH44" s="431"/>
      <c r="BI44" s="431"/>
      <c r="BJ44" s="431"/>
      <c r="BK44" s="431"/>
      <c r="BL44" s="431"/>
      <c r="BM44" s="431"/>
      <c r="BN44" s="431"/>
      <c r="BO44" s="431"/>
      <c r="BP44" s="431"/>
      <c r="BQ44" s="431"/>
      <c r="BR44" s="431"/>
      <c r="BS44" s="431"/>
      <c r="BT44" s="431"/>
      <c r="BU44" s="431"/>
      <c r="BV44" s="431"/>
      <c r="BW44" s="431"/>
      <c r="BX44" s="431"/>
      <c r="BY44" s="431"/>
      <c r="BZ44" s="431"/>
      <c r="CA44" s="431"/>
      <c r="CB44" s="431"/>
      <c r="CC44" s="431"/>
      <c r="CD44" s="431"/>
      <c r="CE44" s="431"/>
      <c r="CF44" s="431"/>
      <c r="CG44" s="431"/>
      <c r="CH44" s="431"/>
      <c r="CI44" s="431"/>
      <c r="CJ44" s="431"/>
      <c r="CK44" s="431"/>
      <c r="CL44" s="431"/>
      <c r="CM44" s="431"/>
      <c r="CN44" s="431"/>
      <c r="CO44" s="431"/>
      <c r="CP44" s="431"/>
      <c r="CQ44" s="431"/>
      <c r="CR44" s="431"/>
      <c r="CS44" s="431"/>
      <c r="CT44" s="431"/>
      <c r="CU44" s="431"/>
      <c r="CV44" s="431"/>
      <c r="CW44" s="431"/>
      <c r="CX44" s="431"/>
      <c r="CY44" s="431"/>
      <c r="CZ44" s="431"/>
      <c r="DA44" s="431"/>
      <c r="DB44" s="431"/>
      <c r="DC44" s="431"/>
      <c r="DD44" s="431"/>
      <c r="DE44" s="431"/>
      <c r="DF44" s="431"/>
      <c r="DG44" s="431"/>
      <c r="DH44" s="431"/>
      <c r="DI44" s="431"/>
      <c r="DJ44" s="431"/>
      <c r="DK44" s="431"/>
      <c r="DL44" s="431"/>
      <c r="DM44" s="431"/>
      <c r="DN44" s="431"/>
      <c r="DO44" s="431"/>
      <c r="DP44" s="431"/>
      <c r="DQ44" s="431"/>
      <c r="DR44" s="431"/>
      <c r="DS44" s="431"/>
      <c r="DT44" s="431"/>
      <c r="DU44" s="431"/>
      <c r="DV44" s="431"/>
      <c r="DW44" s="431"/>
      <c r="DX44" s="431"/>
      <c r="DY44" s="431"/>
      <c r="DZ44" s="431"/>
      <c r="EA44" s="431"/>
      <c r="EB44" s="431"/>
      <c r="EC44" s="431"/>
      <c r="ED44" s="431"/>
      <c r="EE44" s="431"/>
      <c r="EF44" s="431"/>
      <c r="EG44" s="431"/>
      <c r="EH44" s="431"/>
      <c r="EI44" s="431"/>
      <c r="EJ44" s="431"/>
      <c r="EK44" s="431"/>
      <c r="EL44" s="431"/>
      <c r="EM44" s="431"/>
      <c r="EN44" s="431"/>
      <c r="EO44" s="431"/>
      <c r="EP44" s="431"/>
      <c r="EQ44" s="431"/>
      <c r="ER44" s="431"/>
      <c r="ES44" s="431"/>
      <c r="ET44" s="431"/>
      <c r="EU44" s="431"/>
      <c r="EV44" s="431"/>
      <c r="EW44" s="431"/>
      <c r="EX44" s="431"/>
      <c r="EY44" s="431"/>
      <c r="EZ44" s="431"/>
      <c r="FA44" s="431"/>
      <c r="FB44" s="431"/>
      <c r="FC44" s="431"/>
      <c r="FD44" s="431"/>
      <c r="FE44" s="431"/>
      <c r="FF44" s="431"/>
      <c r="FG44" s="431"/>
      <c r="FH44" s="431"/>
      <c r="FI44" s="431"/>
      <c r="FJ44" s="431"/>
      <c r="FK44" s="431"/>
      <c r="FL44" s="431"/>
      <c r="FM44" s="431"/>
      <c r="FN44" s="431"/>
      <c r="FO44" s="431"/>
      <c r="FP44" s="431"/>
      <c r="FQ44" s="431"/>
      <c r="FR44" s="431"/>
      <c r="FS44" s="431"/>
      <c r="FT44" s="431"/>
      <c r="FU44" s="431"/>
      <c r="FV44" s="431"/>
      <c r="FW44" s="431"/>
      <c r="FX44" s="431"/>
      <c r="FY44" s="431"/>
      <c r="FZ44" s="431"/>
      <c r="GA44" s="431"/>
      <c r="GB44" s="431"/>
      <c r="GC44" s="431"/>
      <c r="GD44" s="431"/>
      <c r="GE44" s="431"/>
      <c r="GF44" s="431"/>
      <c r="GG44" s="431"/>
      <c r="GH44" s="431"/>
      <c r="GI44" s="431"/>
      <c r="GJ44" s="431"/>
      <c r="GK44" s="431"/>
      <c r="GL44" s="431"/>
      <c r="GM44" s="431"/>
      <c r="GN44" s="431"/>
      <c r="GO44" s="431"/>
      <c r="GP44" s="431"/>
      <c r="GQ44" s="431"/>
      <c r="GR44" s="431"/>
      <c r="GS44" s="431"/>
      <c r="GT44" s="431"/>
      <c r="GU44" s="431"/>
      <c r="GV44" s="431"/>
      <c r="GW44" s="431"/>
      <c r="GX44" s="431"/>
      <c r="GY44" s="431"/>
      <c r="GZ44" s="431"/>
      <c r="HA44" s="431"/>
      <c r="HB44" s="431"/>
      <c r="HC44" s="431"/>
      <c r="HD44" s="431"/>
      <c r="HE44" s="431"/>
      <c r="HF44" s="431"/>
      <c r="HG44" s="431"/>
      <c r="HH44" s="431"/>
      <c r="HI44" s="431"/>
      <c r="HJ44" s="431"/>
      <c r="HK44" s="431"/>
      <c r="HL44" s="431"/>
      <c r="HM44" s="431"/>
      <c r="HN44" s="431"/>
      <c r="HO44" s="431"/>
      <c r="HP44" s="431"/>
      <c r="HQ44" s="431"/>
      <c r="HR44" s="431"/>
      <c r="HS44" s="431"/>
      <c r="HT44" s="431"/>
      <c r="HU44" s="431"/>
      <c r="HV44" s="431"/>
      <c r="HW44" s="431"/>
      <c r="HX44" s="431"/>
      <c r="HY44" s="431"/>
      <c r="HZ44" s="431"/>
      <c r="IA44" s="431"/>
      <c r="IB44" s="431"/>
      <c r="IC44" s="431"/>
    </row>
    <row r="45" spans="1:237" s="443" customFormat="1" x14ac:dyDescent="0.2">
      <c r="A45" s="420">
        <f t="shared" si="0"/>
        <v>18</v>
      </c>
      <c r="B45" s="464" t="s">
        <v>375</v>
      </c>
      <c r="C45" s="465" t="s">
        <v>1071</v>
      </c>
      <c r="D45" s="464" t="s">
        <v>1079</v>
      </c>
      <c r="E45" s="464" t="s">
        <v>1021</v>
      </c>
      <c r="F45" s="460" t="s">
        <v>1083</v>
      </c>
      <c r="G45" s="466" t="s">
        <v>1084</v>
      </c>
      <c r="H45" s="467">
        <v>2014</v>
      </c>
      <c r="I45" s="434" t="s">
        <v>956</v>
      </c>
      <c r="J45" s="425">
        <v>2022</v>
      </c>
      <c r="K45" s="426">
        <v>6</v>
      </c>
      <c r="L45" s="429">
        <v>2381</v>
      </c>
      <c r="M45" s="428">
        <v>8294951.6100000003</v>
      </c>
      <c r="N45" s="427">
        <f>M45/N6</f>
        <v>1928.2692688573979</v>
      </c>
      <c r="O45" s="463" t="s">
        <v>1085</v>
      </c>
      <c r="P45" s="434" t="s">
        <v>949</v>
      </c>
      <c r="Q45" s="434" t="s">
        <v>950</v>
      </c>
      <c r="R45" s="441"/>
      <c r="S45" s="441"/>
      <c r="T45" s="441"/>
      <c r="U45" s="441"/>
      <c r="V45" s="441"/>
      <c r="W45" s="441"/>
      <c r="X45" s="441"/>
      <c r="Y45" s="441"/>
      <c r="Z45" s="441"/>
      <c r="AA45" s="441"/>
      <c r="AB45" s="441"/>
      <c r="AC45" s="441"/>
      <c r="AD45" s="441"/>
      <c r="AE45" s="441"/>
      <c r="AF45" s="441"/>
      <c r="AG45" s="441"/>
      <c r="AH45" s="441"/>
      <c r="AI45" s="441"/>
      <c r="AJ45" s="441"/>
      <c r="AK45" s="441"/>
      <c r="AL45" s="441"/>
      <c r="AM45" s="441"/>
      <c r="AN45" s="441"/>
      <c r="AO45" s="441"/>
      <c r="AP45" s="441"/>
      <c r="AQ45" s="441"/>
      <c r="AR45" s="441"/>
      <c r="AS45" s="441"/>
      <c r="AT45" s="441"/>
      <c r="AU45" s="441"/>
      <c r="AV45" s="441"/>
      <c r="AW45" s="441"/>
      <c r="AX45" s="441"/>
      <c r="AY45" s="441"/>
      <c r="AZ45" s="441"/>
      <c r="BA45" s="442"/>
      <c r="BB45" s="442"/>
      <c r="BC45" s="442"/>
      <c r="BD45" s="442"/>
      <c r="BE45" s="442"/>
      <c r="BF45" s="442"/>
      <c r="BG45" s="442"/>
      <c r="BH45" s="442"/>
      <c r="BI45" s="442"/>
      <c r="BJ45" s="442"/>
      <c r="BK45" s="442"/>
      <c r="BL45" s="442"/>
      <c r="BM45" s="442"/>
      <c r="BN45" s="442"/>
      <c r="BO45" s="442"/>
      <c r="BP45" s="442"/>
      <c r="BQ45" s="442"/>
      <c r="BR45" s="442"/>
      <c r="BS45" s="442"/>
      <c r="BT45" s="442"/>
      <c r="BU45" s="442"/>
      <c r="BV45" s="442"/>
      <c r="BW45" s="442"/>
      <c r="BX45" s="442"/>
      <c r="BY45" s="442"/>
      <c r="BZ45" s="442"/>
      <c r="CA45" s="442"/>
      <c r="CB45" s="442"/>
      <c r="CC45" s="442"/>
      <c r="CD45" s="442"/>
      <c r="CE45" s="442"/>
      <c r="CF45" s="442"/>
      <c r="CG45" s="442"/>
      <c r="CH45" s="442"/>
      <c r="CI45" s="442"/>
      <c r="CJ45" s="442"/>
      <c r="CK45" s="442"/>
      <c r="CL45" s="442"/>
      <c r="CM45" s="442"/>
      <c r="CN45" s="442"/>
      <c r="CO45" s="442"/>
      <c r="CP45" s="442"/>
      <c r="CQ45" s="442"/>
      <c r="CR45" s="442"/>
      <c r="CS45" s="442"/>
      <c r="CT45" s="442"/>
      <c r="CU45" s="442"/>
      <c r="CV45" s="442"/>
      <c r="CW45" s="442"/>
      <c r="CX45" s="442"/>
      <c r="CY45" s="442"/>
      <c r="CZ45" s="442"/>
      <c r="DA45" s="442"/>
      <c r="DB45" s="442"/>
      <c r="DC45" s="442"/>
      <c r="DD45" s="442"/>
      <c r="DE45" s="442"/>
      <c r="DF45" s="442"/>
      <c r="DG45" s="442"/>
      <c r="DH45" s="442"/>
      <c r="DI45" s="442"/>
      <c r="DJ45" s="442"/>
      <c r="DK45" s="442"/>
      <c r="DL45" s="442"/>
      <c r="DM45" s="442"/>
      <c r="DN45" s="442"/>
      <c r="DO45" s="442"/>
      <c r="DP45" s="442"/>
      <c r="DQ45" s="442"/>
      <c r="DR45" s="442"/>
      <c r="DS45" s="442"/>
      <c r="DT45" s="442"/>
      <c r="DU45" s="442"/>
      <c r="DV45" s="442"/>
      <c r="DW45" s="442"/>
      <c r="DX45" s="442"/>
      <c r="DY45" s="442"/>
      <c r="DZ45" s="442"/>
      <c r="EA45" s="442"/>
      <c r="EB45" s="442"/>
      <c r="EC45" s="442"/>
      <c r="ED45" s="442"/>
      <c r="EE45" s="442"/>
      <c r="EF45" s="442"/>
      <c r="EG45" s="442"/>
      <c r="EH45" s="442"/>
      <c r="EI45" s="442"/>
      <c r="EJ45" s="442"/>
      <c r="EK45" s="442"/>
      <c r="EL45" s="442"/>
      <c r="EM45" s="442"/>
      <c r="EN45" s="442"/>
      <c r="EO45" s="442"/>
      <c r="EP45" s="442"/>
      <c r="EQ45" s="442"/>
      <c r="ER45" s="442"/>
      <c r="ES45" s="442"/>
      <c r="ET45" s="442"/>
      <c r="EU45" s="442"/>
      <c r="EV45" s="442"/>
      <c r="EW45" s="442"/>
      <c r="EX45" s="442"/>
      <c r="EY45" s="442"/>
      <c r="EZ45" s="442"/>
      <c r="FA45" s="442"/>
      <c r="FB45" s="442"/>
      <c r="FC45" s="442"/>
      <c r="FD45" s="442"/>
      <c r="FE45" s="442"/>
      <c r="FF45" s="442"/>
      <c r="FG45" s="442"/>
      <c r="FH45" s="442"/>
      <c r="FI45" s="442"/>
      <c r="FJ45" s="442"/>
      <c r="FK45" s="442"/>
      <c r="FL45" s="442"/>
      <c r="FM45" s="442"/>
      <c r="FN45" s="442"/>
      <c r="FO45" s="442"/>
      <c r="FP45" s="442"/>
      <c r="FQ45" s="442"/>
      <c r="FR45" s="442"/>
      <c r="FS45" s="442"/>
      <c r="FT45" s="442"/>
      <c r="FU45" s="442"/>
      <c r="FV45" s="442"/>
      <c r="FW45" s="442"/>
      <c r="FX45" s="442"/>
      <c r="FY45" s="442"/>
      <c r="FZ45" s="442"/>
      <c r="GA45" s="442"/>
      <c r="GB45" s="442"/>
      <c r="GC45" s="442"/>
      <c r="GD45" s="442"/>
      <c r="GE45" s="442"/>
      <c r="GF45" s="442"/>
      <c r="GG45" s="442"/>
      <c r="GH45" s="442"/>
      <c r="GI45" s="442"/>
      <c r="GJ45" s="442"/>
      <c r="GK45" s="442"/>
      <c r="GL45" s="442"/>
      <c r="GM45" s="442"/>
      <c r="GN45" s="442"/>
      <c r="GO45" s="442"/>
      <c r="GP45" s="442"/>
      <c r="GQ45" s="442"/>
      <c r="GR45" s="442"/>
      <c r="GS45" s="442"/>
      <c r="GT45" s="442"/>
      <c r="GU45" s="442"/>
      <c r="GV45" s="442"/>
      <c r="GW45" s="442"/>
      <c r="GX45" s="442"/>
      <c r="GY45" s="442"/>
      <c r="GZ45" s="442"/>
      <c r="HA45" s="442"/>
      <c r="HB45" s="442"/>
      <c r="HC45" s="442"/>
      <c r="HD45" s="442"/>
      <c r="HE45" s="442"/>
      <c r="HF45" s="442"/>
      <c r="HG45" s="442"/>
      <c r="HH45" s="442"/>
      <c r="HI45" s="442"/>
      <c r="HJ45" s="442"/>
      <c r="HK45" s="442"/>
      <c r="HL45" s="442"/>
      <c r="HM45" s="442"/>
      <c r="HN45" s="442"/>
      <c r="HO45" s="442"/>
      <c r="HP45" s="442"/>
      <c r="HQ45" s="442"/>
      <c r="HR45" s="442"/>
      <c r="HS45" s="442"/>
      <c r="HT45" s="442"/>
      <c r="HU45" s="442"/>
      <c r="HV45" s="442"/>
      <c r="HW45" s="442"/>
      <c r="HX45" s="442"/>
      <c r="HY45" s="442"/>
      <c r="HZ45" s="442"/>
      <c r="IA45" s="442"/>
      <c r="IB45" s="442"/>
      <c r="IC45" s="442"/>
    </row>
    <row r="46" spans="1:237" x14ac:dyDescent="0.2">
      <c r="A46" s="420">
        <f t="shared" si="0"/>
        <v>19</v>
      </c>
      <c r="B46" s="421" t="s">
        <v>375</v>
      </c>
      <c r="C46" s="433" t="s">
        <v>1071</v>
      </c>
      <c r="D46" s="434" t="s">
        <v>1079</v>
      </c>
      <c r="E46" s="434" t="s">
        <v>1021</v>
      </c>
      <c r="F46" s="435" t="s">
        <v>1086</v>
      </c>
      <c r="G46" s="456" t="s">
        <v>1087</v>
      </c>
      <c r="H46" s="436">
        <v>2014</v>
      </c>
      <c r="I46" s="425" t="s">
        <v>956</v>
      </c>
      <c r="J46" s="425">
        <v>2022</v>
      </c>
      <c r="K46" s="428">
        <v>6</v>
      </c>
      <c r="L46" s="429">
        <v>2381</v>
      </c>
      <c r="M46" s="428">
        <v>8294951.6100000003</v>
      </c>
      <c r="N46" s="429">
        <f>M46/N6</f>
        <v>1928.2692688573979</v>
      </c>
      <c r="O46" s="463" t="s">
        <v>1088</v>
      </c>
      <c r="P46" s="421" t="s">
        <v>949</v>
      </c>
      <c r="Q46" s="421" t="s">
        <v>950</v>
      </c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0"/>
      <c r="AG46" s="430"/>
      <c r="AH46" s="430"/>
      <c r="AI46" s="430"/>
      <c r="AJ46" s="430"/>
      <c r="AK46" s="430"/>
      <c r="AL46" s="430"/>
      <c r="AM46" s="430"/>
      <c r="AN46" s="430"/>
      <c r="AO46" s="430"/>
      <c r="AP46" s="430"/>
      <c r="AQ46" s="430"/>
      <c r="AR46" s="430"/>
      <c r="AS46" s="430"/>
      <c r="AT46" s="430"/>
      <c r="AU46" s="430"/>
      <c r="AV46" s="430"/>
      <c r="AW46" s="430"/>
      <c r="AX46" s="430"/>
      <c r="AY46" s="430"/>
      <c r="AZ46" s="430"/>
      <c r="BA46" s="431"/>
      <c r="BB46" s="431"/>
      <c r="BC46" s="431"/>
      <c r="BD46" s="431"/>
      <c r="BE46" s="431"/>
      <c r="BF46" s="431"/>
      <c r="BG46" s="431"/>
      <c r="BH46" s="431"/>
      <c r="BI46" s="431"/>
      <c r="BJ46" s="431"/>
      <c r="BK46" s="431"/>
      <c r="BL46" s="431"/>
      <c r="BM46" s="431"/>
      <c r="BN46" s="431"/>
      <c r="BO46" s="431"/>
      <c r="BP46" s="431"/>
      <c r="BQ46" s="431"/>
      <c r="BR46" s="431"/>
      <c r="BS46" s="431"/>
      <c r="BT46" s="431"/>
      <c r="BU46" s="431"/>
      <c r="BV46" s="431"/>
      <c r="BW46" s="431"/>
      <c r="BX46" s="431"/>
      <c r="BY46" s="431"/>
      <c r="BZ46" s="431"/>
      <c r="CA46" s="431"/>
      <c r="CB46" s="431"/>
      <c r="CC46" s="431"/>
      <c r="CD46" s="431"/>
      <c r="CE46" s="431"/>
      <c r="CF46" s="431"/>
      <c r="CG46" s="431"/>
      <c r="CH46" s="431"/>
      <c r="CI46" s="431"/>
      <c r="CJ46" s="431"/>
      <c r="CK46" s="431"/>
      <c r="CL46" s="431"/>
      <c r="CM46" s="431"/>
      <c r="CN46" s="431"/>
      <c r="CO46" s="431"/>
      <c r="CP46" s="431"/>
      <c r="CQ46" s="431"/>
      <c r="CR46" s="431"/>
      <c r="CS46" s="431"/>
      <c r="CT46" s="431"/>
      <c r="CU46" s="431"/>
      <c r="CV46" s="431"/>
      <c r="CW46" s="431"/>
      <c r="CX46" s="431"/>
      <c r="CY46" s="431"/>
      <c r="CZ46" s="431"/>
      <c r="DA46" s="431"/>
      <c r="DB46" s="431"/>
      <c r="DC46" s="431"/>
      <c r="DD46" s="431"/>
      <c r="DE46" s="431"/>
      <c r="DF46" s="431"/>
      <c r="DG46" s="431"/>
      <c r="DH46" s="431"/>
      <c r="DI46" s="431"/>
      <c r="DJ46" s="431"/>
      <c r="DK46" s="431"/>
      <c r="DL46" s="431"/>
      <c r="DM46" s="431"/>
      <c r="DN46" s="431"/>
      <c r="DO46" s="431"/>
      <c r="DP46" s="431"/>
      <c r="DQ46" s="431"/>
      <c r="DR46" s="431"/>
      <c r="DS46" s="431"/>
      <c r="DT46" s="431"/>
      <c r="DU46" s="431"/>
      <c r="DV46" s="431"/>
      <c r="DW46" s="431"/>
      <c r="DX46" s="431"/>
      <c r="DY46" s="431"/>
      <c r="DZ46" s="431"/>
      <c r="EA46" s="431"/>
      <c r="EB46" s="431"/>
      <c r="EC46" s="431"/>
      <c r="ED46" s="431"/>
      <c r="EE46" s="431"/>
      <c r="EF46" s="431"/>
      <c r="EG46" s="431"/>
      <c r="EH46" s="431"/>
      <c r="EI46" s="431"/>
      <c r="EJ46" s="431"/>
      <c r="EK46" s="431"/>
      <c r="EL46" s="431"/>
      <c r="EM46" s="431"/>
      <c r="EN46" s="431"/>
      <c r="EO46" s="431"/>
      <c r="EP46" s="431"/>
      <c r="EQ46" s="431"/>
      <c r="ER46" s="431"/>
      <c r="ES46" s="431"/>
      <c r="ET46" s="431"/>
      <c r="EU46" s="431"/>
      <c r="EV46" s="431"/>
      <c r="EW46" s="431"/>
      <c r="EX46" s="431"/>
      <c r="EY46" s="431"/>
      <c r="EZ46" s="431"/>
      <c r="FA46" s="431"/>
      <c r="FB46" s="431"/>
      <c r="FC46" s="431"/>
      <c r="FD46" s="431"/>
      <c r="FE46" s="431"/>
      <c r="FF46" s="431"/>
      <c r="FG46" s="431"/>
      <c r="FH46" s="431"/>
      <c r="FI46" s="431"/>
      <c r="FJ46" s="431"/>
      <c r="FK46" s="431"/>
      <c r="FL46" s="431"/>
      <c r="FM46" s="431"/>
      <c r="FN46" s="431"/>
      <c r="FO46" s="431"/>
      <c r="FP46" s="431"/>
      <c r="FQ46" s="431"/>
      <c r="FR46" s="431"/>
      <c r="FS46" s="431"/>
      <c r="FT46" s="431"/>
      <c r="FU46" s="431"/>
      <c r="FV46" s="431"/>
      <c r="FW46" s="431"/>
      <c r="FX46" s="431"/>
      <c r="FY46" s="431"/>
      <c r="FZ46" s="431"/>
      <c r="GA46" s="431"/>
      <c r="GB46" s="431"/>
      <c r="GC46" s="431"/>
      <c r="GD46" s="431"/>
      <c r="GE46" s="431"/>
      <c r="GF46" s="431"/>
      <c r="GG46" s="431"/>
      <c r="GH46" s="431"/>
      <c r="GI46" s="431"/>
      <c r="GJ46" s="431"/>
      <c r="GK46" s="431"/>
      <c r="GL46" s="431"/>
      <c r="GM46" s="431"/>
      <c r="GN46" s="431"/>
      <c r="GO46" s="431"/>
      <c r="GP46" s="431"/>
      <c r="GQ46" s="431"/>
      <c r="GR46" s="431"/>
      <c r="GS46" s="431"/>
      <c r="GT46" s="431"/>
      <c r="GU46" s="431"/>
      <c r="GV46" s="431"/>
      <c r="GW46" s="431"/>
      <c r="GX46" s="431"/>
      <c r="GY46" s="431"/>
      <c r="GZ46" s="431"/>
      <c r="HA46" s="431"/>
      <c r="HB46" s="431"/>
      <c r="HC46" s="431"/>
      <c r="HD46" s="431"/>
      <c r="HE46" s="431"/>
      <c r="HF46" s="431"/>
      <c r="HG46" s="431"/>
      <c r="HH46" s="431"/>
      <c r="HI46" s="431"/>
      <c r="HJ46" s="431"/>
      <c r="HK46" s="431"/>
      <c r="HL46" s="431"/>
      <c r="HM46" s="431"/>
      <c r="HN46" s="431"/>
      <c r="HO46" s="431"/>
      <c r="HP46" s="431"/>
      <c r="HQ46" s="431"/>
      <c r="HR46" s="431"/>
      <c r="HS46" s="431"/>
      <c r="HT46" s="431"/>
      <c r="HU46" s="431"/>
      <c r="HV46" s="431"/>
      <c r="HW46" s="431"/>
      <c r="HX46" s="431"/>
      <c r="HY46" s="431"/>
      <c r="HZ46" s="431"/>
      <c r="IA46" s="431"/>
      <c r="IB46" s="431"/>
      <c r="IC46" s="431"/>
    </row>
    <row r="47" spans="1:237" s="443" customFormat="1" x14ac:dyDescent="0.2">
      <c r="A47" s="420">
        <f t="shared" si="0"/>
        <v>20</v>
      </c>
      <c r="B47" s="464" t="s">
        <v>375</v>
      </c>
      <c r="C47" s="465" t="s">
        <v>1071</v>
      </c>
      <c r="D47" s="464" t="s">
        <v>1079</v>
      </c>
      <c r="E47" s="464" t="s">
        <v>1021</v>
      </c>
      <c r="F47" s="460" t="s">
        <v>1089</v>
      </c>
      <c r="G47" s="466" t="s">
        <v>1090</v>
      </c>
      <c r="H47" s="467">
        <v>2014</v>
      </c>
      <c r="I47" s="434" t="s">
        <v>956</v>
      </c>
      <c r="J47" s="425">
        <v>2022</v>
      </c>
      <c r="K47" s="426">
        <v>6</v>
      </c>
      <c r="L47" s="429">
        <v>2381</v>
      </c>
      <c r="M47" s="428">
        <v>8294951.6100000003</v>
      </c>
      <c r="N47" s="429">
        <f>M47/N6</f>
        <v>1928.2692688573979</v>
      </c>
      <c r="O47" s="463" t="s">
        <v>1091</v>
      </c>
      <c r="P47" s="434" t="s">
        <v>949</v>
      </c>
      <c r="Q47" s="434" t="s">
        <v>950</v>
      </c>
      <c r="R47" s="441"/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441"/>
      <c r="AM47" s="441"/>
      <c r="AN47" s="441"/>
      <c r="AO47" s="441"/>
      <c r="AP47" s="441"/>
      <c r="AQ47" s="441"/>
      <c r="AR47" s="441"/>
      <c r="AS47" s="441"/>
      <c r="AT47" s="441"/>
      <c r="AU47" s="441"/>
      <c r="AV47" s="441"/>
      <c r="AW47" s="441"/>
      <c r="AX47" s="441"/>
      <c r="AY47" s="441"/>
      <c r="AZ47" s="441"/>
      <c r="BA47" s="442"/>
      <c r="BB47" s="442"/>
      <c r="BC47" s="442"/>
      <c r="BD47" s="442"/>
      <c r="BE47" s="442"/>
      <c r="BF47" s="442"/>
      <c r="BG47" s="442"/>
      <c r="BH47" s="442"/>
      <c r="BI47" s="442"/>
      <c r="BJ47" s="442"/>
      <c r="BK47" s="442"/>
      <c r="BL47" s="442"/>
      <c r="BM47" s="442"/>
      <c r="BN47" s="442"/>
      <c r="BO47" s="442"/>
      <c r="BP47" s="442"/>
      <c r="BQ47" s="442"/>
      <c r="BR47" s="442"/>
      <c r="BS47" s="442"/>
      <c r="BT47" s="442"/>
      <c r="BU47" s="442"/>
      <c r="BV47" s="442"/>
      <c r="BW47" s="442"/>
      <c r="BX47" s="442"/>
      <c r="BY47" s="442"/>
      <c r="BZ47" s="442"/>
      <c r="CA47" s="442"/>
      <c r="CB47" s="442"/>
      <c r="CC47" s="442"/>
      <c r="CD47" s="442"/>
      <c r="CE47" s="442"/>
      <c r="CF47" s="442"/>
      <c r="CG47" s="442"/>
      <c r="CH47" s="442"/>
      <c r="CI47" s="442"/>
      <c r="CJ47" s="442"/>
      <c r="CK47" s="442"/>
      <c r="CL47" s="442"/>
      <c r="CM47" s="442"/>
      <c r="CN47" s="442"/>
      <c r="CO47" s="442"/>
      <c r="CP47" s="442"/>
      <c r="CQ47" s="442"/>
      <c r="CR47" s="442"/>
      <c r="CS47" s="442"/>
      <c r="CT47" s="442"/>
      <c r="CU47" s="442"/>
      <c r="CV47" s="442"/>
      <c r="CW47" s="442"/>
      <c r="CX47" s="442"/>
      <c r="CY47" s="442"/>
      <c r="CZ47" s="442"/>
      <c r="DA47" s="442"/>
      <c r="DB47" s="442"/>
      <c r="DC47" s="442"/>
      <c r="DD47" s="442"/>
      <c r="DE47" s="442"/>
      <c r="DF47" s="442"/>
      <c r="DG47" s="442"/>
      <c r="DH47" s="442"/>
      <c r="DI47" s="442"/>
      <c r="DJ47" s="442"/>
      <c r="DK47" s="442"/>
      <c r="DL47" s="442"/>
      <c r="DM47" s="442"/>
      <c r="DN47" s="442"/>
      <c r="DO47" s="442"/>
      <c r="DP47" s="442"/>
      <c r="DQ47" s="442"/>
      <c r="DR47" s="442"/>
      <c r="DS47" s="442"/>
      <c r="DT47" s="442"/>
      <c r="DU47" s="442"/>
      <c r="DV47" s="442"/>
      <c r="DW47" s="442"/>
      <c r="DX47" s="442"/>
      <c r="DY47" s="442"/>
      <c r="DZ47" s="442"/>
      <c r="EA47" s="442"/>
      <c r="EB47" s="442"/>
      <c r="EC47" s="442"/>
      <c r="ED47" s="442"/>
      <c r="EE47" s="442"/>
      <c r="EF47" s="442"/>
      <c r="EG47" s="442"/>
      <c r="EH47" s="442"/>
      <c r="EI47" s="442"/>
      <c r="EJ47" s="442"/>
      <c r="EK47" s="442"/>
      <c r="EL47" s="442"/>
      <c r="EM47" s="442"/>
      <c r="EN47" s="442"/>
      <c r="EO47" s="442"/>
      <c r="EP47" s="442"/>
      <c r="EQ47" s="442"/>
      <c r="ER47" s="442"/>
      <c r="ES47" s="442"/>
      <c r="ET47" s="442"/>
      <c r="EU47" s="442"/>
      <c r="EV47" s="442"/>
      <c r="EW47" s="442"/>
      <c r="EX47" s="442"/>
      <c r="EY47" s="442"/>
      <c r="EZ47" s="442"/>
      <c r="FA47" s="442"/>
      <c r="FB47" s="442"/>
      <c r="FC47" s="442"/>
      <c r="FD47" s="442"/>
      <c r="FE47" s="442"/>
      <c r="FF47" s="442"/>
      <c r="FG47" s="442"/>
      <c r="FH47" s="442"/>
      <c r="FI47" s="442"/>
      <c r="FJ47" s="442"/>
      <c r="FK47" s="442"/>
      <c r="FL47" s="442"/>
      <c r="FM47" s="442"/>
      <c r="FN47" s="442"/>
      <c r="FO47" s="442"/>
      <c r="FP47" s="442"/>
      <c r="FQ47" s="442"/>
      <c r="FR47" s="442"/>
      <c r="FS47" s="442"/>
      <c r="FT47" s="442"/>
      <c r="FU47" s="442"/>
      <c r="FV47" s="442"/>
      <c r="FW47" s="442"/>
      <c r="FX47" s="442"/>
      <c r="FY47" s="442"/>
      <c r="FZ47" s="442"/>
      <c r="GA47" s="442"/>
      <c r="GB47" s="442"/>
      <c r="GC47" s="442"/>
      <c r="GD47" s="442"/>
      <c r="GE47" s="442"/>
      <c r="GF47" s="442"/>
      <c r="GG47" s="442"/>
      <c r="GH47" s="442"/>
      <c r="GI47" s="442"/>
      <c r="GJ47" s="442"/>
      <c r="GK47" s="442"/>
      <c r="GL47" s="442"/>
      <c r="GM47" s="442"/>
      <c r="GN47" s="442"/>
      <c r="GO47" s="442"/>
      <c r="GP47" s="442"/>
      <c r="GQ47" s="442"/>
      <c r="GR47" s="442"/>
      <c r="GS47" s="442"/>
      <c r="GT47" s="442"/>
      <c r="GU47" s="442"/>
      <c r="GV47" s="442"/>
      <c r="GW47" s="442"/>
      <c r="GX47" s="442"/>
      <c r="GY47" s="442"/>
      <c r="GZ47" s="442"/>
      <c r="HA47" s="442"/>
      <c r="HB47" s="442"/>
      <c r="HC47" s="442"/>
      <c r="HD47" s="442"/>
      <c r="HE47" s="442"/>
      <c r="HF47" s="442"/>
      <c r="HG47" s="442"/>
      <c r="HH47" s="442"/>
      <c r="HI47" s="442"/>
      <c r="HJ47" s="442"/>
      <c r="HK47" s="442"/>
      <c r="HL47" s="442"/>
      <c r="HM47" s="442"/>
      <c r="HN47" s="442"/>
      <c r="HO47" s="442"/>
      <c r="HP47" s="442"/>
      <c r="HQ47" s="442"/>
      <c r="HR47" s="442"/>
      <c r="HS47" s="442"/>
      <c r="HT47" s="442"/>
      <c r="HU47" s="442"/>
      <c r="HV47" s="442"/>
      <c r="HW47" s="442"/>
      <c r="HX47" s="442"/>
      <c r="HY47" s="442"/>
      <c r="HZ47" s="442"/>
      <c r="IA47" s="442"/>
      <c r="IB47" s="442"/>
      <c r="IC47" s="442"/>
    </row>
    <row r="48" spans="1:237" x14ac:dyDescent="0.2">
      <c r="A48" s="420">
        <f t="shared" si="0"/>
        <v>21</v>
      </c>
      <c r="B48" s="434" t="s">
        <v>996</v>
      </c>
      <c r="C48" s="433" t="s">
        <v>997</v>
      </c>
      <c r="D48" s="434" t="s">
        <v>1079</v>
      </c>
      <c r="E48" s="434" t="s">
        <v>1021</v>
      </c>
      <c r="F48" s="435" t="s">
        <v>1092</v>
      </c>
      <c r="G48" s="456" t="s">
        <v>1093</v>
      </c>
      <c r="H48" s="436">
        <v>2018</v>
      </c>
      <c r="I48" s="434" t="s">
        <v>956</v>
      </c>
      <c r="J48" s="425">
        <v>2022</v>
      </c>
      <c r="K48" s="426">
        <v>6</v>
      </c>
      <c r="L48" s="429">
        <v>2116</v>
      </c>
      <c r="M48" s="428">
        <v>7371741.96</v>
      </c>
      <c r="N48" s="429">
        <f>M48/N6</f>
        <v>1713.6571914751171</v>
      </c>
      <c r="O48" s="463" t="s">
        <v>1094</v>
      </c>
      <c r="P48" s="434" t="s">
        <v>949</v>
      </c>
      <c r="Q48" s="434" t="s">
        <v>950</v>
      </c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0"/>
      <c r="AC48" s="430"/>
      <c r="AD48" s="430"/>
      <c r="AE48" s="430"/>
      <c r="AF48" s="430"/>
      <c r="AG48" s="430"/>
      <c r="AH48" s="430"/>
      <c r="AI48" s="430"/>
      <c r="AJ48" s="430"/>
      <c r="AK48" s="430"/>
      <c r="AL48" s="430"/>
      <c r="AM48" s="430"/>
      <c r="AN48" s="430"/>
      <c r="AO48" s="430"/>
      <c r="AP48" s="430"/>
      <c r="AQ48" s="430"/>
      <c r="AR48" s="430"/>
      <c r="AS48" s="430"/>
      <c r="AT48" s="430"/>
      <c r="AU48" s="430"/>
      <c r="AV48" s="430"/>
      <c r="AW48" s="430"/>
      <c r="AX48" s="430"/>
      <c r="AY48" s="430"/>
      <c r="AZ48" s="430"/>
      <c r="BA48" s="431"/>
      <c r="BB48" s="431"/>
      <c r="BC48" s="431"/>
      <c r="BD48" s="431"/>
      <c r="BE48" s="431"/>
      <c r="BF48" s="431"/>
      <c r="BG48" s="431"/>
      <c r="BH48" s="431"/>
      <c r="BI48" s="431"/>
      <c r="BJ48" s="431"/>
      <c r="BK48" s="431"/>
      <c r="BL48" s="431"/>
      <c r="BM48" s="431"/>
      <c r="BN48" s="431"/>
      <c r="BO48" s="431"/>
      <c r="BP48" s="431"/>
      <c r="BQ48" s="431"/>
      <c r="BR48" s="431"/>
      <c r="BS48" s="431"/>
      <c r="BT48" s="431"/>
      <c r="BU48" s="431"/>
      <c r="BV48" s="431"/>
      <c r="BW48" s="431"/>
      <c r="BX48" s="431"/>
      <c r="BY48" s="431"/>
      <c r="BZ48" s="431"/>
      <c r="CA48" s="431"/>
      <c r="CB48" s="431"/>
      <c r="CC48" s="431"/>
      <c r="CD48" s="431"/>
      <c r="CE48" s="431"/>
      <c r="CF48" s="431"/>
      <c r="CG48" s="431"/>
      <c r="CH48" s="431"/>
      <c r="CI48" s="431"/>
      <c r="CJ48" s="431"/>
      <c r="CK48" s="431"/>
      <c r="CL48" s="431"/>
      <c r="CM48" s="431"/>
      <c r="CN48" s="431"/>
      <c r="CO48" s="431"/>
      <c r="CP48" s="431"/>
      <c r="CQ48" s="431"/>
      <c r="CR48" s="431"/>
      <c r="CS48" s="431"/>
      <c r="CT48" s="431"/>
      <c r="CU48" s="431"/>
      <c r="CV48" s="431"/>
      <c r="CW48" s="431"/>
      <c r="CX48" s="431"/>
      <c r="CY48" s="431"/>
      <c r="CZ48" s="431"/>
      <c r="DA48" s="431"/>
      <c r="DB48" s="431"/>
      <c r="DC48" s="431"/>
      <c r="DD48" s="431"/>
      <c r="DE48" s="431"/>
      <c r="DF48" s="431"/>
      <c r="DG48" s="431"/>
      <c r="DH48" s="431"/>
      <c r="DI48" s="431"/>
      <c r="DJ48" s="431"/>
      <c r="DK48" s="431"/>
      <c r="DL48" s="431"/>
      <c r="DM48" s="431"/>
      <c r="DN48" s="431"/>
      <c r="DO48" s="431"/>
      <c r="DP48" s="431"/>
      <c r="DQ48" s="431"/>
      <c r="DR48" s="431"/>
      <c r="DS48" s="431"/>
      <c r="DT48" s="431"/>
      <c r="DU48" s="431"/>
      <c r="DV48" s="431"/>
      <c r="DW48" s="431"/>
      <c r="DX48" s="431"/>
      <c r="DY48" s="431"/>
      <c r="DZ48" s="431"/>
      <c r="EA48" s="431"/>
      <c r="EB48" s="431"/>
      <c r="EC48" s="431"/>
      <c r="ED48" s="431"/>
      <c r="EE48" s="431"/>
      <c r="EF48" s="431"/>
      <c r="EG48" s="431"/>
      <c r="EH48" s="431"/>
      <c r="EI48" s="431"/>
      <c r="EJ48" s="431"/>
      <c r="EK48" s="431"/>
      <c r="EL48" s="431"/>
      <c r="EM48" s="431"/>
      <c r="EN48" s="431"/>
      <c r="EO48" s="431"/>
      <c r="EP48" s="431"/>
      <c r="EQ48" s="431"/>
      <c r="ER48" s="431"/>
      <c r="ES48" s="431"/>
      <c r="ET48" s="431"/>
      <c r="EU48" s="431"/>
      <c r="EV48" s="431"/>
      <c r="EW48" s="431"/>
      <c r="EX48" s="431"/>
      <c r="EY48" s="431"/>
      <c r="EZ48" s="431"/>
      <c r="FA48" s="431"/>
      <c r="FB48" s="431"/>
      <c r="FC48" s="431"/>
      <c r="FD48" s="431"/>
      <c r="FE48" s="431"/>
      <c r="FF48" s="431"/>
      <c r="FG48" s="431"/>
      <c r="FH48" s="431"/>
      <c r="FI48" s="431"/>
      <c r="FJ48" s="431"/>
      <c r="FK48" s="431"/>
      <c r="FL48" s="431"/>
      <c r="FM48" s="431"/>
      <c r="FN48" s="431"/>
      <c r="FO48" s="431"/>
      <c r="FP48" s="431"/>
      <c r="FQ48" s="431"/>
      <c r="FR48" s="431"/>
      <c r="FS48" s="431"/>
      <c r="FT48" s="431"/>
      <c r="FU48" s="431"/>
      <c r="FV48" s="431"/>
      <c r="FW48" s="431"/>
      <c r="FX48" s="431"/>
      <c r="FY48" s="431"/>
      <c r="FZ48" s="431"/>
      <c r="GA48" s="431"/>
      <c r="GB48" s="431"/>
      <c r="GC48" s="431"/>
      <c r="GD48" s="431"/>
      <c r="GE48" s="431"/>
      <c r="GF48" s="431"/>
      <c r="GG48" s="431"/>
      <c r="GH48" s="431"/>
      <c r="GI48" s="431"/>
      <c r="GJ48" s="431"/>
      <c r="GK48" s="431"/>
      <c r="GL48" s="431"/>
      <c r="GM48" s="431"/>
      <c r="GN48" s="431"/>
      <c r="GO48" s="431"/>
      <c r="GP48" s="431"/>
      <c r="GQ48" s="431"/>
      <c r="GR48" s="431"/>
      <c r="GS48" s="431"/>
      <c r="GT48" s="431"/>
      <c r="GU48" s="431"/>
      <c r="GV48" s="431"/>
      <c r="GW48" s="431"/>
      <c r="GX48" s="431"/>
      <c r="GY48" s="431"/>
      <c r="GZ48" s="431"/>
      <c r="HA48" s="431"/>
      <c r="HB48" s="431"/>
      <c r="HC48" s="431"/>
      <c r="HD48" s="431"/>
      <c r="HE48" s="431"/>
      <c r="HF48" s="431"/>
      <c r="HG48" s="431"/>
      <c r="HH48" s="431"/>
      <c r="HI48" s="431"/>
      <c r="HJ48" s="431"/>
      <c r="HK48" s="431"/>
      <c r="HL48" s="431"/>
      <c r="HM48" s="431"/>
      <c r="HN48" s="431"/>
      <c r="HO48" s="431"/>
      <c r="HP48" s="431"/>
      <c r="HQ48" s="431"/>
      <c r="HR48" s="431"/>
      <c r="HS48" s="431"/>
      <c r="HT48" s="431"/>
      <c r="HU48" s="431"/>
      <c r="HV48" s="431"/>
      <c r="HW48" s="431"/>
      <c r="HX48" s="431"/>
      <c r="HY48" s="431"/>
      <c r="HZ48" s="431"/>
      <c r="IA48" s="431"/>
      <c r="IB48" s="431"/>
      <c r="IC48" s="431"/>
    </row>
    <row r="49" spans="1:237" x14ac:dyDescent="0.2">
      <c r="A49" s="420">
        <f t="shared" si="0"/>
        <v>22</v>
      </c>
      <c r="B49" s="434" t="s">
        <v>996</v>
      </c>
      <c r="C49" s="433" t="s">
        <v>997</v>
      </c>
      <c r="D49" s="434" t="s">
        <v>1079</v>
      </c>
      <c r="E49" s="434" t="s">
        <v>1021</v>
      </c>
      <c r="F49" s="435" t="s">
        <v>1095</v>
      </c>
      <c r="G49" s="456" t="s">
        <v>1096</v>
      </c>
      <c r="H49" s="436">
        <v>2018</v>
      </c>
      <c r="I49" s="434" t="s">
        <v>956</v>
      </c>
      <c r="J49" s="425">
        <v>2022</v>
      </c>
      <c r="K49" s="426">
        <f t="shared" si="2"/>
        <v>4</v>
      </c>
      <c r="L49" s="429">
        <v>2116</v>
      </c>
      <c r="M49" s="428">
        <v>7371741.96</v>
      </c>
      <c r="N49" s="429">
        <f>M49/N6</f>
        <v>1713.6571914751171</v>
      </c>
      <c r="O49" s="463" t="s">
        <v>1097</v>
      </c>
      <c r="P49" s="434" t="s">
        <v>949</v>
      </c>
      <c r="Q49" s="434" t="s">
        <v>950</v>
      </c>
      <c r="R49" s="430"/>
      <c r="S49" s="430"/>
      <c r="T49" s="430"/>
      <c r="U49" s="430"/>
      <c r="V49" s="430"/>
      <c r="W49" s="430"/>
      <c r="X49" s="430"/>
      <c r="Y49" s="430"/>
      <c r="Z49" s="430"/>
      <c r="AA49" s="430"/>
      <c r="AB49" s="430"/>
      <c r="AC49" s="430"/>
      <c r="AD49" s="430"/>
      <c r="AE49" s="430"/>
      <c r="AF49" s="430"/>
      <c r="AG49" s="430"/>
      <c r="AH49" s="430"/>
      <c r="AI49" s="430"/>
      <c r="AJ49" s="430"/>
      <c r="AK49" s="430"/>
      <c r="AL49" s="430"/>
      <c r="AM49" s="430"/>
      <c r="AN49" s="430"/>
      <c r="AO49" s="430"/>
      <c r="AP49" s="430"/>
      <c r="AQ49" s="430"/>
      <c r="AR49" s="430"/>
      <c r="AS49" s="430"/>
      <c r="AT49" s="430"/>
      <c r="AU49" s="430"/>
      <c r="AV49" s="430"/>
      <c r="AW49" s="430"/>
      <c r="AX49" s="430"/>
      <c r="AY49" s="430"/>
      <c r="AZ49" s="430"/>
      <c r="BA49" s="431"/>
      <c r="BB49" s="431"/>
      <c r="BC49" s="431"/>
      <c r="BD49" s="431"/>
      <c r="BE49" s="431"/>
      <c r="BF49" s="431"/>
      <c r="BG49" s="431"/>
      <c r="BH49" s="431"/>
      <c r="BI49" s="431"/>
      <c r="BJ49" s="431"/>
      <c r="BK49" s="431"/>
      <c r="BL49" s="431"/>
      <c r="BM49" s="431"/>
      <c r="BN49" s="431"/>
      <c r="BO49" s="431"/>
      <c r="BP49" s="431"/>
      <c r="BQ49" s="431"/>
      <c r="BR49" s="431"/>
      <c r="BS49" s="431"/>
      <c r="BT49" s="431"/>
      <c r="BU49" s="431"/>
      <c r="BV49" s="431"/>
      <c r="BW49" s="431"/>
      <c r="BX49" s="431"/>
      <c r="BY49" s="431"/>
      <c r="BZ49" s="431"/>
      <c r="CA49" s="431"/>
      <c r="CB49" s="431"/>
      <c r="CC49" s="431"/>
      <c r="CD49" s="431"/>
      <c r="CE49" s="431"/>
      <c r="CF49" s="431"/>
      <c r="CG49" s="431"/>
      <c r="CH49" s="431"/>
      <c r="CI49" s="431"/>
      <c r="CJ49" s="431"/>
      <c r="CK49" s="431"/>
      <c r="CL49" s="431"/>
      <c r="CM49" s="431"/>
      <c r="CN49" s="431"/>
      <c r="CO49" s="431"/>
      <c r="CP49" s="431"/>
      <c r="CQ49" s="431"/>
      <c r="CR49" s="431"/>
      <c r="CS49" s="431"/>
      <c r="CT49" s="431"/>
      <c r="CU49" s="431"/>
      <c r="CV49" s="431"/>
      <c r="CW49" s="431"/>
      <c r="CX49" s="431"/>
      <c r="CY49" s="431"/>
      <c r="CZ49" s="431"/>
      <c r="DA49" s="431"/>
      <c r="DB49" s="431"/>
      <c r="DC49" s="431"/>
      <c r="DD49" s="431"/>
      <c r="DE49" s="431"/>
      <c r="DF49" s="431"/>
      <c r="DG49" s="431"/>
      <c r="DH49" s="431"/>
      <c r="DI49" s="431"/>
      <c r="DJ49" s="431"/>
      <c r="DK49" s="431"/>
      <c r="DL49" s="431"/>
      <c r="DM49" s="431"/>
      <c r="DN49" s="431"/>
      <c r="DO49" s="431"/>
      <c r="DP49" s="431"/>
      <c r="DQ49" s="431"/>
      <c r="DR49" s="431"/>
      <c r="DS49" s="431"/>
      <c r="DT49" s="431"/>
      <c r="DU49" s="431"/>
      <c r="DV49" s="431"/>
      <c r="DW49" s="431"/>
      <c r="DX49" s="431"/>
      <c r="DY49" s="431"/>
      <c r="DZ49" s="431"/>
      <c r="EA49" s="431"/>
      <c r="EB49" s="431"/>
      <c r="EC49" s="431"/>
      <c r="ED49" s="431"/>
      <c r="EE49" s="431"/>
      <c r="EF49" s="431"/>
      <c r="EG49" s="431"/>
      <c r="EH49" s="431"/>
      <c r="EI49" s="431"/>
      <c r="EJ49" s="431"/>
      <c r="EK49" s="431"/>
      <c r="EL49" s="431"/>
      <c r="EM49" s="431"/>
      <c r="EN49" s="431"/>
      <c r="EO49" s="431"/>
      <c r="EP49" s="431"/>
      <c r="EQ49" s="431"/>
      <c r="ER49" s="431"/>
      <c r="ES49" s="431"/>
      <c r="ET49" s="431"/>
      <c r="EU49" s="431"/>
      <c r="EV49" s="431"/>
      <c r="EW49" s="431"/>
      <c r="EX49" s="431"/>
      <c r="EY49" s="431"/>
      <c r="EZ49" s="431"/>
      <c r="FA49" s="431"/>
      <c r="FB49" s="431"/>
      <c r="FC49" s="431"/>
      <c r="FD49" s="431"/>
      <c r="FE49" s="431"/>
      <c r="FF49" s="431"/>
      <c r="FG49" s="431"/>
      <c r="FH49" s="431"/>
      <c r="FI49" s="431"/>
      <c r="FJ49" s="431"/>
      <c r="FK49" s="431"/>
      <c r="FL49" s="431"/>
      <c r="FM49" s="431"/>
      <c r="FN49" s="431"/>
      <c r="FO49" s="431"/>
      <c r="FP49" s="431"/>
      <c r="FQ49" s="431"/>
      <c r="FR49" s="431"/>
      <c r="FS49" s="431"/>
      <c r="FT49" s="431"/>
      <c r="FU49" s="431"/>
      <c r="FV49" s="431"/>
      <c r="FW49" s="431"/>
      <c r="FX49" s="431"/>
      <c r="FY49" s="431"/>
      <c r="FZ49" s="431"/>
      <c r="GA49" s="431"/>
      <c r="GB49" s="431"/>
      <c r="GC49" s="431"/>
      <c r="GD49" s="431"/>
      <c r="GE49" s="431"/>
      <c r="GF49" s="431"/>
      <c r="GG49" s="431"/>
      <c r="GH49" s="431"/>
      <c r="GI49" s="431"/>
      <c r="GJ49" s="431"/>
      <c r="GK49" s="431"/>
      <c r="GL49" s="431"/>
      <c r="GM49" s="431"/>
      <c r="GN49" s="431"/>
      <c r="GO49" s="431"/>
      <c r="GP49" s="431"/>
      <c r="GQ49" s="431"/>
      <c r="GR49" s="431"/>
      <c r="GS49" s="431"/>
      <c r="GT49" s="431"/>
      <c r="GU49" s="431"/>
      <c r="GV49" s="431"/>
      <c r="GW49" s="431"/>
      <c r="GX49" s="431"/>
      <c r="GY49" s="431"/>
      <c r="GZ49" s="431"/>
      <c r="HA49" s="431"/>
      <c r="HB49" s="431"/>
      <c r="HC49" s="431"/>
      <c r="HD49" s="431"/>
      <c r="HE49" s="431"/>
      <c r="HF49" s="431"/>
      <c r="HG49" s="431"/>
      <c r="HH49" s="431"/>
      <c r="HI49" s="431"/>
      <c r="HJ49" s="431"/>
      <c r="HK49" s="431"/>
      <c r="HL49" s="431"/>
      <c r="HM49" s="431"/>
      <c r="HN49" s="431"/>
      <c r="HO49" s="431"/>
      <c r="HP49" s="431"/>
      <c r="HQ49" s="431"/>
      <c r="HR49" s="431"/>
      <c r="HS49" s="431"/>
      <c r="HT49" s="431"/>
      <c r="HU49" s="431"/>
      <c r="HV49" s="431"/>
      <c r="HW49" s="431"/>
      <c r="HX49" s="431"/>
      <c r="HY49" s="431"/>
      <c r="HZ49" s="431"/>
      <c r="IA49" s="431"/>
      <c r="IB49" s="431"/>
      <c r="IC49" s="431"/>
    </row>
    <row r="50" spans="1:237" x14ac:dyDescent="0.2">
      <c r="A50" s="420">
        <f t="shared" si="0"/>
        <v>23</v>
      </c>
      <c r="B50" s="434" t="s">
        <v>996</v>
      </c>
      <c r="C50" s="433" t="s">
        <v>997</v>
      </c>
      <c r="D50" s="434" t="s">
        <v>1079</v>
      </c>
      <c r="E50" s="434" t="s">
        <v>1021</v>
      </c>
      <c r="F50" s="435" t="s">
        <v>1098</v>
      </c>
      <c r="G50" s="456" t="s">
        <v>1099</v>
      </c>
      <c r="H50" s="436">
        <v>2018</v>
      </c>
      <c r="I50" s="434" t="s">
        <v>956</v>
      </c>
      <c r="J50" s="425">
        <v>2022</v>
      </c>
      <c r="K50" s="426">
        <f t="shared" si="2"/>
        <v>4</v>
      </c>
      <c r="L50" s="429">
        <v>2116</v>
      </c>
      <c r="M50" s="428">
        <v>7371741.96</v>
      </c>
      <c r="N50" s="429">
        <f>M50/N6</f>
        <v>1713.6571914751171</v>
      </c>
      <c r="O50" s="463" t="s">
        <v>1100</v>
      </c>
      <c r="P50" s="434" t="s">
        <v>949</v>
      </c>
      <c r="Q50" s="434" t="s">
        <v>950</v>
      </c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0"/>
      <c r="AG50" s="430"/>
      <c r="AH50" s="430"/>
      <c r="AI50" s="430"/>
      <c r="AJ50" s="430"/>
      <c r="AK50" s="430"/>
      <c r="AL50" s="430"/>
      <c r="AM50" s="430"/>
      <c r="AN50" s="430"/>
      <c r="AO50" s="430"/>
      <c r="AP50" s="430"/>
      <c r="AQ50" s="430"/>
      <c r="AR50" s="430"/>
      <c r="AS50" s="430"/>
      <c r="AT50" s="430"/>
      <c r="AU50" s="430"/>
      <c r="AV50" s="430"/>
      <c r="AW50" s="430"/>
      <c r="AX50" s="430"/>
      <c r="AY50" s="430"/>
      <c r="AZ50" s="430"/>
      <c r="BA50" s="431"/>
      <c r="BB50" s="431"/>
      <c r="BC50" s="431"/>
      <c r="BD50" s="431"/>
      <c r="BE50" s="431"/>
      <c r="BF50" s="431"/>
      <c r="BG50" s="431"/>
      <c r="BH50" s="431"/>
      <c r="BI50" s="431"/>
      <c r="BJ50" s="431"/>
      <c r="BK50" s="431"/>
      <c r="BL50" s="431"/>
      <c r="BM50" s="431"/>
      <c r="BN50" s="431"/>
      <c r="BO50" s="431"/>
      <c r="BP50" s="431"/>
      <c r="BQ50" s="431"/>
      <c r="BR50" s="431"/>
      <c r="BS50" s="431"/>
      <c r="BT50" s="431"/>
      <c r="BU50" s="431"/>
      <c r="BV50" s="431"/>
      <c r="BW50" s="431"/>
      <c r="BX50" s="431"/>
      <c r="BY50" s="431"/>
      <c r="BZ50" s="431"/>
      <c r="CA50" s="431"/>
      <c r="CB50" s="431"/>
      <c r="CC50" s="431"/>
      <c r="CD50" s="431"/>
      <c r="CE50" s="431"/>
      <c r="CF50" s="431"/>
      <c r="CG50" s="431"/>
      <c r="CH50" s="431"/>
      <c r="CI50" s="431"/>
      <c r="CJ50" s="431"/>
      <c r="CK50" s="431"/>
      <c r="CL50" s="431"/>
      <c r="CM50" s="431"/>
      <c r="CN50" s="431"/>
      <c r="CO50" s="431"/>
      <c r="CP50" s="431"/>
      <c r="CQ50" s="431"/>
      <c r="CR50" s="431"/>
      <c r="CS50" s="431"/>
      <c r="CT50" s="431"/>
      <c r="CU50" s="431"/>
      <c r="CV50" s="431"/>
      <c r="CW50" s="431"/>
      <c r="CX50" s="431"/>
      <c r="CY50" s="431"/>
      <c r="CZ50" s="431"/>
      <c r="DA50" s="431"/>
      <c r="DB50" s="431"/>
      <c r="DC50" s="431"/>
      <c r="DD50" s="431"/>
      <c r="DE50" s="431"/>
      <c r="DF50" s="431"/>
      <c r="DG50" s="431"/>
      <c r="DH50" s="431"/>
      <c r="DI50" s="431"/>
      <c r="DJ50" s="431"/>
      <c r="DK50" s="431"/>
      <c r="DL50" s="431"/>
      <c r="DM50" s="431"/>
      <c r="DN50" s="431"/>
      <c r="DO50" s="431"/>
      <c r="DP50" s="431"/>
      <c r="DQ50" s="431"/>
      <c r="DR50" s="431"/>
      <c r="DS50" s="431"/>
      <c r="DT50" s="431"/>
      <c r="DU50" s="431"/>
      <c r="DV50" s="431"/>
      <c r="DW50" s="431"/>
      <c r="DX50" s="431"/>
      <c r="DY50" s="431"/>
      <c r="DZ50" s="431"/>
      <c r="EA50" s="431"/>
      <c r="EB50" s="431"/>
      <c r="EC50" s="431"/>
      <c r="ED50" s="431"/>
      <c r="EE50" s="431"/>
      <c r="EF50" s="431"/>
      <c r="EG50" s="431"/>
      <c r="EH50" s="431"/>
      <c r="EI50" s="431"/>
      <c r="EJ50" s="431"/>
      <c r="EK50" s="431"/>
      <c r="EL50" s="431"/>
      <c r="EM50" s="431"/>
      <c r="EN50" s="431"/>
      <c r="EO50" s="431"/>
      <c r="EP50" s="431"/>
      <c r="EQ50" s="431"/>
      <c r="ER50" s="431"/>
      <c r="ES50" s="431"/>
      <c r="ET50" s="431"/>
      <c r="EU50" s="431"/>
      <c r="EV50" s="431"/>
      <c r="EW50" s="431"/>
      <c r="EX50" s="431"/>
      <c r="EY50" s="431"/>
      <c r="EZ50" s="431"/>
      <c r="FA50" s="431"/>
      <c r="FB50" s="431"/>
      <c r="FC50" s="431"/>
      <c r="FD50" s="431"/>
      <c r="FE50" s="431"/>
      <c r="FF50" s="431"/>
      <c r="FG50" s="431"/>
      <c r="FH50" s="431"/>
      <c r="FI50" s="431"/>
      <c r="FJ50" s="431"/>
      <c r="FK50" s="431"/>
      <c r="FL50" s="431"/>
      <c r="FM50" s="431"/>
      <c r="FN50" s="431"/>
      <c r="FO50" s="431"/>
      <c r="FP50" s="431"/>
      <c r="FQ50" s="431"/>
      <c r="FR50" s="431"/>
      <c r="FS50" s="431"/>
      <c r="FT50" s="431"/>
      <c r="FU50" s="431"/>
      <c r="FV50" s="431"/>
      <c r="FW50" s="431"/>
      <c r="FX50" s="431"/>
      <c r="FY50" s="431"/>
      <c r="FZ50" s="431"/>
      <c r="GA50" s="431"/>
      <c r="GB50" s="431"/>
      <c r="GC50" s="431"/>
      <c r="GD50" s="431"/>
      <c r="GE50" s="431"/>
      <c r="GF50" s="431"/>
      <c r="GG50" s="431"/>
      <c r="GH50" s="431"/>
      <c r="GI50" s="431"/>
      <c r="GJ50" s="431"/>
      <c r="GK50" s="431"/>
      <c r="GL50" s="431"/>
      <c r="GM50" s="431"/>
      <c r="GN50" s="431"/>
      <c r="GO50" s="431"/>
      <c r="GP50" s="431"/>
      <c r="GQ50" s="431"/>
      <c r="GR50" s="431"/>
      <c r="GS50" s="431"/>
      <c r="GT50" s="431"/>
      <c r="GU50" s="431"/>
      <c r="GV50" s="431"/>
      <c r="GW50" s="431"/>
      <c r="GX50" s="431"/>
      <c r="GY50" s="431"/>
      <c r="GZ50" s="431"/>
      <c r="HA50" s="431"/>
      <c r="HB50" s="431"/>
      <c r="HC50" s="431"/>
      <c r="HD50" s="431"/>
      <c r="HE50" s="431"/>
      <c r="HF50" s="431"/>
      <c r="HG50" s="431"/>
      <c r="HH50" s="431"/>
      <c r="HI50" s="431"/>
      <c r="HJ50" s="431"/>
      <c r="HK50" s="431"/>
      <c r="HL50" s="431"/>
      <c r="HM50" s="431"/>
      <c r="HN50" s="431"/>
      <c r="HO50" s="431"/>
      <c r="HP50" s="431"/>
      <c r="HQ50" s="431"/>
      <c r="HR50" s="431"/>
      <c r="HS50" s="431"/>
      <c r="HT50" s="431"/>
      <c r="HU50" s="431"/>
      <c r="HV50" s="431"/>
      <c r="HW50" s="431"/>
      <c r="HX50" s="431"/>
      <c r="HY50" s="431"/>
      <c r="HZ50" s="431"/>
      <c r="IA50" s="431"/>
      <c r="IB50" s="431"/>
      <c r="IC50" s="431"/>
    </row>
    <row r="51" spans="1:237" x14ac:dyDescent="0.2">
      <c r="A51" s="420">
        <f t="shared" si="0"/>
        <v>24</v>
      </c>
      <c r="B51" s="434" t="s">
        <v>996</v>
      </c>
      <c r="C51" s="433" t="s">
        <v>997</v>
      </c>
      <c r="D51" s="434" t="s">
        <v>1079</v>
      </c>
      <c r="E51" s="434" t="s">
        <v>1021</v>
      </c>
      <c r="F51" s="435" t="s">
        <v>1101</v>
      </c>
      <c r="G51" s="456" t="s">
        <v>1102</v>
      </c>
      <c r="H51" s="436">
        <v>2018</v>
      </c>
      <c r="I51" s="434" t="s">
        <v>956</v>
      </c>
      <c r="J51" s="425">
        <v>2022</v>
      </c>
      <c r="K51" s="426">
        <f t="shared" si="2"/>
        <v>4</v>
      </c>
      <c r="L51" s="429">
        <v>2116</v>
      </c>
      <c r="M51" s="428">
        <v>7371741.96</v>
      </c>
      <c r="N51" s="429">
        <f>M51/N6</f>
        <v>1713.6571914751171</v>
      </c>
      <c r="O51" s="463" t="s">
        <v>1103</v>
      </c>
      <c r="P51" s="434" t="s">
        <v>949</v>
      </c>
      <c r="Q51" s="434" t="s">
        <v>950</v>
      </c>
      <c r="R51" s="430"/>
      <c r="S51" s="430"/>
      <c r="T51" s="430"/>
      <c r="U51" s="430"/>
      <c r="V51" s="430"/>
      <c r="W51" s="430"/>
      <c r="X51" s="430"/>
      <c r="Y51" s="430"/>
      <c r="Z51" s="430"/>
      <c r="AA51" s="430"/>
      <c r="AB51" s="430"/>
      <c r="AC51" s="430"/>
      <c r="AD51" s="430"/>
      <c r="AE51" s="430"/>
      <c r="AF51" s="430"/>
      <c r="AG51" s="430"/>
      <c r="AH51" s="430"/>
      <c r="AI51" s="430"/>
      <c r="AJ51" s="430"/>
      <c r="AK51" s="430"/>
      <c r="AL51" s="430"/>
      <c r="AM51" s="430"/>
      <c r="AN51" s="430"/>
      <c r="AO51" s="430"/>
      <c r="AP51" s="430"/>
      <c r="AQ51" s="430"/>
      <c r="AR51" s="430"/>
      <c r="AS51" s="430"/>
      <c r="AT51" s="430"/>
      <c r="AU51" s="430"/>
      <c r="AV51" s="430"/>
      <c r="AW51" s="430"/>
      <c r="AX51" s="430"/>
      <c r="AY51" s="430"/>
      <c r="AZ51" s="430"/>
      <c r="BA51" s="431"/>
      <c r="BB51" s="431"/>
      <c r="BC51" s="431"/>
      <c r="BD51" s="431"/>
      <c r="BE51" s="431"/>
      <c r="BF51" s="431"/>
      <c r="BG51" s="431"/>
      <c r="BH51" s="431"/>
      <c r="BI51" s="431"/>
      <c r="BJ51" s="431"/>
      <c r="BK51" s="431"/>
      <c r="BL51" s="431"/>
      <c r="BM51" s="431"/>
      <c r="BN51" s="431"/>
      <c r="BO51" s="431"/>
      <c r="BP51" s="431"/>
      <c r="BQ51" s="431"/>
      <c r="BR51" s="431"/>
      <c r="BS51" s="431"/>
      <c r="BT51" s="431"/>
      <c r="BU51" s="431"/>
      <c r="BV51" s="431"/>
      <c r="BW51" s="431"/>
      <c r="BX51" s="431"/>
      <c r="BY51" s="431"/>
      <c r="BZ51" s="431"/>
      <c r="CA51" s="431"/>
      <c r="CB51" s="431"/>
      <c r="CC51" s="431"/>
      <c r="CD51" s="431"/>
      <c r="CE51" s="431"/>
      <c r="CF51" s="431"/>
      <c r="CG51" s="431"/>
      <c r="CH51" s="431"/>
      <c r="CI51" s="431"/>
      <c r="CJ51" s="431"/>
      <c r="CK51" s="431"/>
      <c r="CL51" s="431"/>
      <c r="CM51" s="431"/>
      <c r="CN51" s="431"/>
      <c r="CO51" s="431"/>
      <c r="CP51" s="431"/>
      <c r="CQ51" s="431"/>
      <c r="CR51" s="431"/>
      <c r="CS51" s="431"/>
      <c r="CT51" s="431"/>
      <c r="CU51" s="431"/>
      <c r="CV51" s="431"/>
      <c r="CW51" s="431"/>
      <c r="CX51" s="431"/>
      <c r="CY51" s="431"/>
      <c r="CZ51" s="431"/>
      <c r="DA51" s="431"/>
      <c r="DB51" s="431"/>
      <c r="DC51" s="431"/>
      <c r="DD51" s="431"/>
      <c r="DE51" s="431"/>
      <c r="DF51" s="431"/>
      <c r="DG51" s="431"/>
      <c r="DH51" s="431"/>
      <c r="DI51" s="431"/>
      <c r="DJ51" s="431"/>
      <c r="DK51" s="431"/>
      <c r="DL51" s="431"/>
      <c r="DM51" s="431"/>
      <c r="DN51" s="431"/>
      <c r="DO51" s="431"/>
      <c r="DP51" s="431"/>
      <c r="DQ51" s="431"/>
      <c r="DR51" s="431"/>
      <c r="DS51" s="431"/>
      <c r="DT51" s="431"/>
      <c r="DU51" s="431"/>
      <c r="DV51" s="431"/>
      <c r="DW51" s="431"/>
      <c r="DX51" s="431"/>
      <c r="DY51" s="431"/>
      <c r="DZ51" s="431"/>
      <c r="EA51" s="431"/>
      <c r="EB51" s="431"/>
      <c r="EC51" s="431"/>
      <c r="ED51" s="431"/>
      <c r="EE51" s="431"/>
      <c r="EF51" s="431"/>
      <c r="EG51" s="431"/>
      <c r="EH51" s="431"/>
      <c r="EI51" s="431"/>
      <c r="EJ51" s="431"/>
      <c r="EK51" s="431"/>
      <c r="EL51" s="431"/>
      <c r="EM51" s="431"/>
      <c r="EN51" s="431"/>
      <c r="EO51" s="431"/>
      <c r="EP51" s="431"/>
      <c r="EQ51" s="431"/>
      <c r="ER51" s="431"/>
      <c r="ES51" s="431"/>
      <c r="ET51" s="431"/>
      <c r="EU51" s="431"/>
      <c r="EV51" s="431"/>
      <c r="EW51" s="431"/>
      <c r="EX51" s="431"/>
      <c r="EY51" s="431"/>
      <c r="EZ51" s="431"/>
      <c r="FA51" s="431"/>
      <c r="FB51" s="431"/>
      <c r="FC51" s="431"/>
      <c r="FD51" s="431"/>
      <c r="FE51" s="431"/>
      <c r="FF51" s="431"/>
      <c r="FG51" s="431"/>
      <c r="FH51" s="431"/>
      <c r="FI51" s="431"/>
      <c r="FJ51" s="431"/>
      <c r="FK51" s="431"/>
      <c r="FL51" s="431"/>
      <c r="FM51" s="431"/>
      <c r="FN51" s="431"/>
      <c r="FO51" s="431"/>
      <c r="FP51" s="431"/>
      <c r="FQ51" s="431"/>
      <c r="FR51" s="431"/>
      <c r="FS51" s="431"/>
      <c r="FT51" s="431"/>
      <c r="FU51" s="431"/>
      <c r="FV51" s="431"/>
      <c r="FW51" s="431"/>
      <c r="FX51" s="431"/>
      <c r="FY51" s="431"/>
      <c r="FZ51" s="431"/>
      <c r="GA51" s="431"/>
      <c r="GB51" s="431"/>
      <c r="GC51" s="431"/>
      <c r="GD51" s="431"/>
      <c r="GE51" s="431"/>
      <c r="GF51" s="431"/>
      <c r="GG51" s="431"/>
      <c r="GH51" s="431"/>
      <c r="GI51" s="431"/>
      <c r="GJ51" s="431"/>
      <c r="GK51" s="431"/>
      <c r="GL51" s="431"/>
      <c r="GM51" s="431"/>
      <c r="GN51" s="431"/>
      <c r="GO51" s="431"/>
      <c r="GP51" s="431"/>
      <c r="GQ51" s="431"/>
      <c r="GR51" s="431"/>
      <c r="GS51" s="431"/>
      <c r="GT51" s="431"/>
      <c r="GU51" s="431"/>
      <c r="GV51" s="431"/>
      <c r="GW51" s="431"/>
      <c r="GX51" s="431"/>
      <c r="GY51" s="431"/>
      <c r="GZ51" s="431"/>
      <c r="HA51" s="431"/>
      <c r="HB51" s="431"/>
      <c r="HC51" s="431"/>
      <c r="HD51" s="431"/>
      <c r="HE51" s="431"/>
      <c r="HF51" s="431"/>
      <c r="HG51" s="431"/>
      <c r="HH51" s="431"/>
      <c r="HI51" s="431"/>
      <c r="HJ51" s="431"/>
      <c r="HK51" s="431"/>
      <c r="HL51" s="431"/>
      <c r="HM51" s="431"/>
      <c r="HN51" s="431"/>
      <c r="HO51" s="431"/>
      <c r="HP51" s="431"/>
      <c r="HQ51" s="431"/>
      <c r="HR51" s="431"/>
      <c r="HS51" s="431"/>
      <c r="HT51" s="431"/>
      <c r="HU51" s="431"/>
      <c r="HV51" s="431"/>
      <c r="HW51" s="431"/>
      <c r="HX51" s="431"/>
      <c r="HY51" s="431"/>
      <c r="HZ51" s="431"/>
      <c r="IA51" s="431"/>
      <c r="IB51" s="431"/>
      <c r="IC51" s="431"/>
    </row>
    <row r="52" spans="1:237" x14ac:dyDescent="0.2">
      <c r="A52" s="420">
        <f t="shared" si="0"/>
        <v>25</v>
      </c>
      <c r="B52" s="434" t="s">
        <v>996</v>
      </c>
      <c r="C52" s="433" t="s">
        <v>997</v>
      </c>
      <c r="D52" s="434" t="s">
        <v>1079</v>
      </c>
      <c r="E52" s="434" t="s">
        <v>1021</v>
      </c>
      <c r="F52" s="435" t="s">
        <v>1104</v>
      </c>
      <c r="G52" s="456" t="s">
        <v>1105</v>
      </c>
      <c r="H52" s="436">
        <v>2018</v>
      </c>
      <c r="I52" s="434" t="s">
        <v>956</v>
      </c>
      <c r="J52" s="425">
        <v>2022</v>
      </c>
      <c r="K52" s="426">
        <f t="shared" si="2"/>
        <v>4</v>
      </c>
      <c r="L52" s="429">
        <v>2116</v>
      </c>
      <c r="M52" s="428">
        <v>7371741.96</v>
      </c>
      <c r="N52" s="429">
        <f>M52/N6</f>
        <v>1713.6571914751171</v>
      </c>
      <c r="O52" s="463" t="s">
        <v>1106</v>
      </c>
      <c r="P52" s="434" t="s">
        <v>949</v>
      </c>
      <c r="Q52" s="434" t="s">
        <v>950</v>
      </c>
      <c r="R52" s="430"/>
      <c r="S52" s="430"/>
      <c r="T52" s="430"/>
      <c r="U52" s="430"/>
      <c r="V52" s="430"/>
      <c r="W52" s="430"/>
      <c r="X52" s="430"/>
      <c r="Y52" s="430"/>
      <c r="Z52" s="430"/>
      <c r="AA52" s="430"/>
      <c r="AB52" s="430"/>
      <c r="AC52" s="430"/>
      <c r="AD52" s="430"/>
      <c r="AE52" s="430"/>
      <c r="AF52" s="430"/>
      <c r="AG52" s="430"/>
      <c r="AH52" s="430"/>
      <c r="AI52" s="430"/>
      <c r="AJ52" s="430"/>
      <c r="AK52" s="430"/>
      <c r="AL52" s="430"/>
      <c r="AM52" s="430"/>
      <c r="AN52" s="430"/>
      <c r="AO52" s="430"/>
      <c r="AP52" s="430"/>
      <c r="AQ52" s="430"/>
      <c r="AR52" s="430"/>
      <c r="AS52" s="430"/>
      <c r="AT52" s="430"/>
      <c r="AU52" s="430"/>
      <c r="AV52" s="430"/>
      <c r="AW52" s="430"/>
      <c r="AX52" s="430"/>
      <c r="AY52" s="430"/>
      <c r="AZ52" s="430"/>
      <c r="BA52" s="431"/>
      <c r="BB52" s="431"/>
      <c r="BC52" s="431"/>
      <c r="BD52" s="431"/>
      <c r="BE52" s="431"/>
      <c r="BF52" s="431"/>
      <c r="BG52" s="431"/>
      <c r="BH52" s="431"/>
      <c r="BI52" s="431"/>
      <c r="BJ52" s="431"/>
      <c r="BK52" s="431"/>
      <c r="BL52" s="431"/>
      <c r="BM52" s="431"/>
      <c r="BN52" s="431"/>
      <c r="BO52" s="431"/>
      <c r="BP52" s="431"/>
      <c r="BQ52" s="431"/>
      <c r="BR52" s="431"/>
      <c r="BS52" s="431"/>
      <c r="BT52" s="431"/>
      <c r="BU52" s="431"/>
      <c r="BV52" s="431"/>
      <c r="BW52" s="431"/>
      <c r="BX52" s="431"/>
      <c r="BY52" s="431"/>
      <c r="BZ52" s="431"/>
      <c r="CA52" s="431"/>
      <c r="CB52" s="431"/>
      <c r="CC52" s="431"/>
      <c r="CD52" s="431"/>
      <c r="CE52" s="431"/>
      <c r="CF52" s="431"/>
      <c r="CG52" s="431"/>
      <c r="CH52" s="431"/>
      <c r="CI52" s="431"/>
      <c r="CJ52" s="431"/>
      <c r="CK52" s="431"/>
      <c r="CL52" s="431"/>
      <c r="CM52" s="431"/>
      <c r="CN52" s="431"/>
      <c r="CO52" s="431"/>
      <c r="CP52" s="431"/>
      <c r="CQ52" s="431"/>
      <c r="CR52" s="431"/>
      <c r="CS52" s="431"/>
      <c r="CT52" s="431"/>
      <c r="CU52" s="431"/>
      <c r="CV52" s="431"/>
      <c r="CW52" s="431"/>
      <c r="CX52" s="431"/>
      <c r="CY52" s="431"/>
      <c r="CZ52" s="431"/>
      <c r="DA52" s="431"/>
      <c r="DB52" s="431"/>
      <c r="DC52" s="431"/>
      <c r="DD52" s="431"/>
      <c r="DE52" s="431"/>
      <c r="DF52" s="431"/>
      <c r="DG52" s="431"/>
      <c r="DH52" s="431"/>
      <c r="DI52" s="431"/>
      <c r="DJ52" s="431"/>
      <c r="DK52" s="431"/>
      <c r="DL52" s="431"/>
      <c r="DM52" s="431"/>
      <c r="DN52" s="431"/>
      <c r="DO52" s="431"/>
      <c r="DP52" s="431"/>
      <c r="DQ52" s="431"/>
      <c r="DR52" s="431"/>
      <c r="DS52" s="431"/>
      <c r="DT52" s="431"/>
      <c r="DU52" s="431"/>
      <c r="DV52" s="431"/>
      <c r="DW52" s="431"/>
      <c r="DX52" s="431"/>
      <c r="DY52" s="431"/>
      <c r="DZ52" s="431"/>
      <c r="EA52" s="431"/>
      <c r="EB52" s="431"/>
      <c r="EC52" s="431"/>
      <c r="ED52" s="431"/>
      <c r="EE52" s="431"/>
      <c r="EF52" s="431"/>
      <c r="EG52" s="431"/>
      <c r="EH52" s="431"/>
      <c r="EI52" s="431"/>
      <c r="EJ52" s="431"/>
      <c r="EK52" s="431"/>
      <c r="EL52" s="431"/>
      <c r="EM52" s="431"/>
      <c r="EN52" s="431"/>
      <c r="EO52" s="431"/>
      <c r="EP52" s="431"/>
      <c r="EQ52" s="431"/>
      <c r="ER52" s="431"/>
      <c r="ES52" s="431"/>
      <c r="ET52" s="431"/>
      <c r="EU52" s="431"/>
      <c r="EV52" s="431"/>
      <c r="EW52" s="431"/>
      <c r="EX52" s="431"/>
      <c r="EY52" s="431"/>
      <c r="EZ52" s="431"/>
      <c r="FA52" s="431"/>
      <c r="FB52" s="431"/>
      <c r="FC52" s="431"/>
      <c r="FD52" s="431"/>
      <c r="FE52" s="431"/>
      <c r="FF52" s="431"/>
      <c r="FG52" s="431"/>
      <c r="FH52" s="431"/>
      <c r="FI52" s="431"/>
      <c r="FJ52" s="431"/>
      <c r="FK52" s="431"/>
      <c r="FL52" s="431"/>
      <c r="FM52" s="431"/>
      <c r="FN52" s="431"/>
      <c r="FO52" s="431"/>
      <c r="FP52" s="431"/>
      <c r="FQ52" s="431"/>
      <c r="FR52" s="431"/>
      <c r="FS52" s="431"/>
      <c r="FT52" s="431"/>
      <c r="FU52" s="431"/>
      <c r="FV52" s="431"/>
      <c r="FW52" s="431"/>
      <c r="FX52" s="431"/>
      <c r="FY52" s="431"/>
      <c r="FZ52" s="431"/>
      <c r="GA52" s="431"/>
      <c r="GB52" s="431"/>
      <c r="GC52" s="431"/>
      <c r="GD52" s="431"/>
      <c r="GE52" s="431"/>
      <c r="GF52" s="431"/>
      <c r="GG52" s="431"/>
      <c r="GH52" s="431"/>
      <c r="GI52" s="431"/>
      <c r="GJ52" s="431"/>
      <c r="GK52" s="431"/>
      <c r="GL52" s="431"/>
      <c r="GM52" s="431"/>
      <c r="GN52" s="431"/>
      <c r="GO52" s="431"/>
      <c r="GP52" s="431"/>
      <c r="GQ52" s="431"/>
      <c r="GR52" s="431"/>
      <c r="GS52" s="431"/>
      <c r="GT52" s="431"/>
      <c r="GU52" s="431"/>
      <c r="GV52" s="431"/>
      <c r="GW52" s="431"/>
      <c r="GX52" s="431"/>
      <c r="GY52" s="431"/>
      <c r="GZ52" s="431"/>
      <c r="HA52" s="431"/>
      <c r="HB52" s="431"/>
      <c r="HC52" s="431"/>
      <c r="HD52" s="431"/>
      <c r="HE52" s="431"/>
      <c r="HF52" s="431"/>
      <c r="HG52" s="431"/>
      <c r="HH52" s="431"/>
      <c r="HI52" s="431"/>
      <c r="HJ52" s="431"/>
      <c r="HK52" s="431"/>
      <c r="HL52" s="431"/>
      <c r="HM52" s="431"/>
      <c r="HN52" s="431"/>
      <c r="HO52" s="431"/>
      <c r="HP52" s="431"/>
      <c r="HQ52" s="431"/>
      <c r="HR52" s="431"/>
      <c r="HS52" s="431"/>
      <c r="HT52" s="431"/>
      <c r="HU52" s="431"/>
      <c r="HV52" s="431"/>
      <c r="HW52" s="431"/>
      <c r="HX52" s="431"/>
      <c r="HY52" s="431"/>
      <c r="HZ52" s="431"/>
      <c r="IA52" s="431"/>
      <c r="IB52" s="431"/>
      <c r="IC52" s="431"/>
    </row>
    <row r="53" spans="1:237" x14ac:dyDescent="0.2">
      <c r="A53" s="420">
        <f t="shared" si="0"/>
        <v>26</v>
      </c>
      <c r="B53" s="434" t="s">
        <v>996</v>
      </c>
      <c r="C53" s="433" t="s">
        <v>997</v>
      </c>
      <c r="D53" s="434" t="s">
        <v>1079</v>
      </c>
      <c r="E53" s="434" t="s">
        <v>1021</v>
      </c>
      <c r="F53" s="435" t="s">
        <v>1107</v>
      </c>
      <c r="G53" s="456" t="s">
        <v>1108</v>
      </c>
      <c r="H53" s="436">
        <v>2018</v>
      </c>
      <c r="I53" s="434" t="s">
        <v>956</v>
      </c>
      <c r="J53" s="425">
        <v>2022</v>
      </c>
      <c r="K53" s="426">
        <f t="shared" si="2"/>
        <v>4</v>
      </c>
      <c r="L53" s="429">
        <v>2116</v>
      </c>
      <c r="M53" s="428">
        <v>7371741.96</v>
      </c>
      <c r="N53" s="429">
        <f>M53/N6</f>
        <v>1713.6571914751171</v>
      </c>
      <c r="O53" s="463" t="s">
        <v>1109</v>
      </c>
      <c r="P53" s="434" t="s">
        <v>949</v>
      </c>
      <c r="Q53" s="434" t="s">
        <v>950</v>
      </c>
      <c r="R53" s="430"/>
      <c r="S53" s="430"/>
      <c r="T53" s="430"/>
      <c r="U53" s="430"/>
      <c r="V53" s="430"/>
      <c r="W53" s="430"/>
      <c r="X53" s="430"/>
      <c r="Y53" s="430"/>
      <c r="Z53" s="430"/>
      <c r="AA53" s="430"/>
      <c r="AB53" s="430"/>
      <c r="AC53" s="430"/>
      <c r="AD53" s="430"/>
      <c r="AE53" s="430"/>
      <c r="AF53" s="430"/>
      <c r="AG53" s="430"/>
      <c r="AH53" s="430"/>
      <c r="AI53" s="430"/>
      <c r="AJ53" s="430"/>
      <c r="AK53" s="430"/>
      <c r="AL53" s="430"/>
      <c r="AM53" s="430"/>
      <c r="AN53" s="430"/>
      <c r="AO53" s="430"/>
      <c r="AP53" s="430"/>
      <c r="AQ53" s="430"/>
      <c r="AR53" s="430"/>
      <c r="AS53" s="430"/>
      <c r="AT53" s="430"/>
      <c r="AU53" s="430"/>
      <c r="AV53" s="430"/>
      <c r="AW53" s="430"/>
      <c r="AX53" s="430"/>
      <c r="AY53" s="430"/>
      <c r="AZ53" s="430"/>
      <c r="BA53" s="431"/>
      <c r="BB53" s="431"/>
      <c r="BC53" s="431"/>
      <c r="BD53" s="431"/>
      <c r="BE53" s="431"/>
      <c r="BF53" s="431"/>
      <c r="BG53" s="431"/>
      <c r="BH53" s="431"/>
      <c r="BI53" s="431"/>
      <c r="BJ53" s="431"/>
      <c r="BK53" s="431"/>
      <c r="BL53" s="431"/>
      <c r="BM53" s="431"/>
      <c r="BN53" s="431"/>
      <c r="BO53" s="431"/>
      <c r="BP53" s="431"/>
      <c r="BQ53" s="431"/>
      <c r="BR53" s="431"/>
      <c r="BS53" s="431"/>
      <c r="BT53" s="431"/>
      <c r="BU53" s="431"/>
      <c r="BV53" s="431"/>
      <c r="BW53" s="431"/>
      <c r="BX53" s="431"/>
      <c r="BY53" s="431"/>
      <c r="BZ53" s="431"/>
      <c r="CA53" s="431"/>
      <c r="CB53" s="431"/>
      <c r="CC53" s="431"/>
      <c r="CD53" s="431"/>
      <c r="CE53" s="431"/>
      <c r="CF53" s="431"/>
      <c r="CG53" s="431"/>
      <c r="CH53" s="431"/>
      <c r="CI53" s="431"/>
      <c r="CJ53" s="431"/>
      <c r="CK53" s="431"/>
      <c r="CL53" s="431"/>
      <c r="CM53" s="431"/>
      <c r="CN53" s="431"/>
      <c r="CO53" s="431"/>
      <c r="CP53" s="431"/>
      <c r="CQ53" s="431"/>
      <c r="CR53" s="431"/>
      <c r="CS53" s="431"/>
      <c r="CT53" s="431"/>
      <c r="CU53" s="431"/>
      <c r="CV53" s="431"/>
      <c r="CW53" s="431"/>
      <c r="CX53" s="431"/>
      <c r="CY53" s="431"/>
      <c r="CZ53" s="431"/>
      <c r="DA53" s="431"/>
      <c r="DB53" s="431"/>
      <c r="DC53" s="431"/>
      <c r="DD53" s="431"/>
      <c r="DE53" s="431"/>
      <c r="DF53" s="431"/>
      <c r="DG53" s="431"/>
      <c r="DH53" s="431"/>
      <c r="DI53" s="431"/>
      <c r="DJ53" s="431"/>
      <c r="DK53" s="431"/>
      <c r="DL53" s="431"/>
      <c r="DM53" s="431"/>
      <c r="DN53" s="431"/>
      <c r="DO53" s="431"/>
      <c r="DP53" s="431"/>
      <c r="DQ53" s="431"/>
      <c r="DR53" s="431"/>
      <c r="DS53" s="431"/>
      <c r="DT53" s="431"/>
      <c r="DU53" s="431"/>
      <c r="DV53" s="431"/>
      <c r="DW53" s="431"/>
      <c r="DX53" s="431"/>
      <c r="DY53" s="431"/>
      <c r="DZ53" s="431"/>
      <c r="EA53" s="431"/>
      <c r="EB53" s="431"/>
      <c r="EC53" s="431"/>
      <c r="ED53" s="431"/>
      <c r="EE53" s="431"/>
      <c r="EF53" s="431"/>
      <c r="EG53" s="431"/>
      <c r="EH53" s="431"/>
      <c r="EI53" s="431"/>
      <c r="EJ53" s="431"/>
      <c r="EK53" s="431"/>
      <c r="EL53" s="431"/>
      <c r="EM53" s="431"/>
      <c r="EN53" s="431"/>
      <c r="EO53" s="431"/>
      <c r="EP53" s="431"/>
      <c r="EQ53" s="431"/>
      <c r="ER53" s="431"/>
      <c r="ES53" s="431"/>
      <c r="ET53" s="431"/>
      <c r="EU53" s="431"/>
      <c r="EV53" s="431"/>
      <c r="EW53" s="431"/>
      <c r="EX53" s="431"/>
      <c r="EY53" s="431"/>
      <c r="EZ53" s="431"/>
      <c r="FA53" s="431"/>
      <c r="FB53" s="431"/>
      <c r="FC53" s="431"/>
      <c r="FD53" s="431"/>
      <c r="FE53" s="431"/>
      <c r="FF53" s="431"/>
      <c r="FG53" s="431"/>
      <c r="FH53" s="431"/>
      <c r="FI53" s="431"/>
      <c r="FJ53" s="431"/>
      <c r="FK53" s="431"/>
      <c r="FL53" s="431"/>
      <c r="FM53" s="431"/>
      <c r="FN53" s="431"/>
      <c r="FO53" s="431"/>
      <c r="FP53" s="431"/>
      <c r="FQ53" s="431"/>
      <c r="FR53" s="431"/>
      <c r="FS53" s="431"/>
      <c r="FT53" s="431"/>
      <c r="FU53" s="431"/>
      <c r="FV53" s="431"/>
      <c r="FW53" s="431"/>
      <c r="FX53" s="431"/>
      <c r="FY53" s="431"/>
      <c r="FZ53" s="431"/>
      <c r="GA53" s="431"/>
      <c r="GB53" s="431"/>
      <c r="GC53" s="431"/>
      <c r="GD53" s="431"/>
      <c r="GE53" s="431"/>
      <c r="GF53" s="431"/>
      <c r="GG53" s="431"/>
      <c r="GH53" s="431"/>
      <c r="GI53" s="431"/>
      <c r="GJ53" s="431"/>
      <c r="GK53" s="431"/>
      <c r="GL53" s="431"/>
      <c r="GM53" s="431"/>
      <c r="GN53" s="431"/>
      <c r="GO53" s="431"/>
      <c r="GP53" s="431"/>
      <c r="GQ53" s="431"/>
      <c r="GR53" s="431"/>
      <c r="GS53" s="431"/>
      <c r="GT53" s="431"/>
      <c r="GU53" s="431"/>
      <c r="GV53" s="431"/>
      <c r="GW53" s="431"/>
      <c r="GX53" s="431"/>
      <c r="GY53" s="431"/>
      <c r="GZ53" s="431"/>
      <c r="HA53" s="431"/>
      <c r="HB53" s="431"/>
      <c r="HC53" s="431"/>
      <c r="HD53" s="431"/>
      <c r="HE53" s="431"/>
      <c r="HF53" s="431"/>
      <c r="HG53" s="431"/>
      <c r="HH53" s="431"/>
      <c r="HI53" s="431"/>
      <c r="HJ53" s="431"/>
      <c r="HK53" s="431"/>
      <c r="HL53" s="431"/>
      <c r="HM53" s="431"/>
      <c r="HN53" s="431"/>
      <c r="HO53" s="431"/>
      <c r="HP53" s="431"/>
      <c r="HQ53" s="431"/>
      <c r="HR53" s="431"/>
      <c r="HS53" s="431"/>
      <c r="HT53" s="431"/>
      <c r="HU53" s="431"/>
      <c r="HV53" s="431"/>
      <c r="HW53" s="431"/>
      <c r="HX53" s="431"/>
      <c r="HY53" s="431"/>
      <c r="HZ53" s="431"/>
      <c r="IA53" s="431"/>
      <c r="IB53" s="431"/>
      <c r="IC53" s="431"/>
    </row>
    <row r="54" spans="1:237" x14ac:dyDescent="0.2">
      <c r="A54" s="420">
        <f t="shared" si="0"/>
        <v>27</v>
      </c>
      <c r="B54" s="421" t="s">
        <v>16</v>
      </c>
      <c r="C54" s="455" t="s">
        <v>1071</v>
      </c>
      <c r="D54" s="421" t="s">
        <v>1072</v>
      </c>
      <c r="E54" s="421" t="s">
        <v>1021</v>
      </c>
      <c r="F54" s="435" t="s">
        <v>1110</v>
      </c>
      <c r="G54" s="424" t="s">
        <v>1111</v>
      </c>
      <c r="H54" s="422">
        <v>2015</v>
      </c>
      <c r="I54" s="434" t="s">
        <v>956</v>
      </c>
      <c r="J54" s="425">
        <v>2022</v>
      </c>
      <c r="K54" s="426">
        <f t="shared" si="2"/>
        <v>7</v>
      </c>
      <c r="L54" s="429">
        <v>3009</v>
      </c>
      <c r="M54" s="428">
        <v>10482784.289999999</v>
      </c>
      <c r="N54" s="429">
        <f>M54/N6</f>
        <v>2436.8593994086136</v>
      </c>
      <c r="O54" s="432" t="s">
        <v>1112</v>
      </c>
      <c r="P54" s="421" t="s">
        <v>146</v>
      </c>
      <c r="Q54" s="421" t="s">
        <v>950</v>
      </c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0"/>
      <c r="AG54" s="430"/>
      <c r="AH54" s="430"/>
      <c r="AI54" s="430"/>
      <c r="AJ54" s="430"/>
      <c r="AK54" s="430"/>
      <c r="AL54" s="430"/>
      <c r="AM54" s="430"/>
      <c r="AN54" s="430"/>
      <c r="AO54" s="430"/>
      <c r="AP54" s="430"/>
      <c r="AQ54" s="430"/>
      <c r="AR54" s="430"/>
      <c r="AS54" s="430"/>
      <c r="AT54" s="430"/>
      <c r="AU54" s="430"/>
      <c r="AV54" s="430"/>
      <c r="AW54" s="430"/>
      <c r="AX54" s="430"/>
      <c r="AY54" s="430"/>
      <c r="AZ54" s="430"/>
      <c r="BA54" s="431"/>
      <c r="BB54" s="431"/>
      <c r="BC54" s="431"/>
      <c r="BD54" s="431"/>
      <c r="BE54" s="431"/>
      <c r="BF54" s="431"/>
      <c r="BG54" s="431"/>
      <c r="BH54" s="431"/>
      <c r="BI54" s="431"/>
      <c r="BJ54" s="431"/>
      <c r="BK54" s="431"/>
      <c r="BL54" s="431"/>
      <c r="BM54" s="431"/>
      <c r="BN54" s="431"/>
      <c r="BO54" s="431"/>
      <c r="BP54" s="431"/>
      <c r="BQ54" s="431"/>
      <c r="BR54" s="431"/>
      <c r="BS54" s="431"/>
      <c r="BT54" s="431"/>
      <c r="BU54" s="431"/>
      <c r="BV54" s="431"/>
      <c r="BW54" s="431"/>
      <c r="BX54" s="431"/>
      <c r="BY54" s="431"/>
      <c r="BZ54" s="431"/>
      <c r="CA54" s="431"/>
      <c r="CB54" s="431"/>
      <c r="CC54" s="431"/>
      <c r="CD54" s="431"/>
      <c r="CE54" s="431"/>
      <c r="CF54" s="431"/>
      <c r="CG54" s="431"/>
      <c r="CH54" s="431"/>
      <c r="CI54" s="431"/>
      <c r="CJ54" s="431"/>
      <c r="CK54" s="431"/>
      <c r="CL54" s="431"/>
      <c r="CM54" s="431"/>
      <c r="CN54" s="431"/>
      <c r="CO54" s="431"/>
      <c r="CP54" s="431"/>
      <c r="CQ54" s="431"/>
      <c r="CR54" s="431"/>
      <c r="CS54" s="431"/>
      <c r="CT54" s="431"/>
      <c r="CU54" s="431"/>
      <c r="CV54" s="431"/>
      <c r="CW54" s="431"/>
      <c r="CX54" s="431"/>
      <c r="CY54" s="431"/>
      <c r="CZ54" s="431"/>
      <c r="DA54" s="431"/>
      <c r="DB54" s="431"/>
      <c r="DC54" s="431"/>
      <c r="DD54" s="431"/>
      <c r="DE54" s="431"/>
      <c r="DF54" s="431"/>
      <c r="DG54" s="431"/>
      <c r="DH54" s="431"/>
      <c r="DI54" s="431"/>
      <c r="DJ54" s="431"/>
      <c r="DK54" s="431"/>
      <c r="DL54" s="431"/>
      <c r="DM54" s="431"/>
      <c r="DN54" s="431"/>
      <c r="DO54" s="431"/>
      <c r="DP54" s="431"/>
      <c r="DQ54" s="431"/>
      <c r="DR54" s="431"/>
      <c r="DS54" s="431"/>
      <c r="DT54" s="431"/>
      <c r="DU54" s="431"/>
      <c r="DV54" s="431"/>
      <c r="DW54" s="431"/>
      <c r="DX54" s="431"/>
      <c r="DY54" s="431"/>
      <c r="DZ54" s="431"/>
      <c r="EA54" s="431"/>
      <c r="EB54" s="431"/>
      <c r="EC54" s="431"/>
      <c r="ED54" s="431"/>
      <c r="EE54" s="431"/>
      <c r="EF54" s="431"/>
      <c r="EG54" s="431"/>
      <c r="EH54" s="431"/>
      <c r="EI54" s="431"/>
      <c r="EJ54" s="431"/>
      <c r="EK54" s="431"/>
      <c r="EL54" s="431"/>
      <c r="EM54" s="431"/>
      <c r="EN54" s="431"/>
      <c r="EO54" s="431"/>
      <c r="EP54" s="431"/>
      <c r="EQ54" s="431"/>
      <c r="ER54" s="431"/>
      <c r="ES54" s="431"/>
      <c r="ET54" s="431"/>
      <c r="EU54" s="431"/>
      <c r="EV54" s="431"/>
      <c r="EW54" s="431"/>
      <c r="EX54" s="431"/>
      <c r="EY54" s="431"/>
      <c r="EZ54" s="431"/>
      <c r="FA54" s="431"/>
      <c r="FB54" s="431"/>
      <c r="FC54" s="431"/>
      <c r="FD54" s="431"/>
      <c r="FE54" s="431"/>
      <c r="FF54" s="431"/>
      <c r="FG54" s="431"/>
      <c r="FH54" s="431"/>
      <c r="FI54" s="431"/>
      <c r="FJ54" s="431"/>
      <c r="FK54" s="431"/>
      <c r="FL54" s="431"/>
      <c r="FM54" s="431"/>
      <c r="FN54" s="431"/>
      <c r="FO54" s="431"/>
      <c r="FP54" s="431"/>
      <c r="FQ54" s="431"/>
      <c r="FR54" s="431"/>
      <c r="FS54" s="431"/>
      <c r="FT54" s="431"/>
      <c r="FU54" s="431"/>
      <c r="FV54" s="431"/>
      <c r="FW54" s="431"/>
      <c r="FX54" s="431"/>
      <c r="FY54" s="431"/>
      <c r="FZ54" s="431"/>
      <c r="GA54" s="431"/>
      <c r="GB54" s="431"/>
      <c r="GC54" s="431"/>
      <c r="GD54" s="431"/>
      <c r="GE54" s="431"/>
      <c r="GF54" s="431"/>
      <c r="GG54" s="431"/>
      <c r="GH54" s="431"/>
      <c r="GI54" s="431"/>
      <c r="GJ54" s="431"/>
      <c r="GK54" s="431"/>
      <c r="GL54" s="431"/>
      <c r="GM54" s="431"/>
      <c r="GN54" s="431"/>
      <c r="GO54" s="431"/>
      <c r="GP54" s="431"/>
      <c r="GQ54" s="431"/>
      <c r="GR54" s="431"/>
      <c r="GS54" s="431"/>
      <c r="GT54" s="431"/>
      <c r="GU54" s="431"/>
      <c r="GV54" s="431"/>
      <c r="GW54" s="431"/>
      <c r="GX54" s="431"/>
      <c r="GY54" s="431"/>
      <c r="GZ54" s="431"/>
      <c r="HA54" s="431"/>
      <c r="HB54" s="431"/>
      <c r="HC54" s="431"/>
      <c r="HD54" s="431"/>
      <c r="HE54" s="431"/>
      <c r="HF54" s="431"/>
      <c r="HG54" s="431"/>
      <c r="HH54" s="431"/>
      <c r="HI54" s="431"/>
      <c r="HJ54" s="431"/>
      <c r="HK54" s="431"/>
      <c r="HL54" s="431"/>
      <c r="HM54" s="431"/>
      <c r="HN54" s="431"/>
      <c r="HO54" s="431"/>
      <c r="HP54" s="431"/>
      <c r="HQ54" s="431"/>
      <c r="HR54" s="431"/>
      <c r="HS54" s="431"/>
      <c r="HT54" s="431"/>
      <c r="HU54" s="431"/>
      <c r="HV54" s="431"/>
      <c r="HW54" s="431"/>
      <c r="HX54" s="431"/>
      <c r="HY54" s="431"/>
      <c r="HZ54" s="431"/>
      <c r="IA54" s="431"/>
      <c r="IB54" s="431"/>
      <c r="IC54" s="431"/>
    </row>
    <row r="55" spans="1:237" x14ac:dyDescent="0.2">
      <c r="A55" s="420">
        <f t="shared" si="0"/>
        <v>28</v>
      </c>
      <c r="B55" s="421" t="s">
        <v>16</v>
      </c>
      <c r="C55" s="455" t="s">
        <v>1071</v>
      </c>
      <c r="D55" s="421" t="s">
        <v>1072</v>
      </c>
      <c r="E55" s="421" t="s">
        <v>1021</v>
      </c>
      <c r="F55" s="435" t="s">
        <v>1113</v>
      </c>
      <c r="G55" s="424" t="s">
        <v>1114</v>
      </c>
      <c r="H55" s="422">
        <v>2015</v>
      </c>
      <c r="I55" s="434" t="s">
        <v>956</v>
      </c>
      <c r="J55" s="425">
        <v>2022</v>
      </c>
      <c r="K55" s="426">
        <f t="shared" si="2"/>
        <v>7</v>
      </c>
      <c r="L55" s="429">
        <v>3009</v>
      </c>
      <c r="M55" s="428">
        <v>10482784.289999999</v>
      </c>
      <c r="N55" s="429">
        <f>M55/N6</f>
        <v>2436.8593994086136</v>
      </c>
      <c r="O55" s="432" t="s">
        <v>1115</v>
      </c>
      <c r="P55" s="421" t="s">
        <v>146</v>
      </c>
      <c r="Q55" s="421" t="s">
        <v>950</v>
      </c>
      <c r="R55" s="430"/>
      <c r="S55" s="430"/>
      <c r="T55" s="430"/>
      <c r="U55" s="430"/>
      <c r="V55" s="430"/>
      <c r="W55" s="430"/>
      <c r="X55" s="430"/>
      <c r="Y55" s="430"/>
      <c r="Z55" s="430"/>
      <c r="AA55" s="430"/>
      <c r="AB55" s="430"/>
      <c r="AC55" s="430"/>
      <c r="AD55" s="430"/>
      <c r="AE55" s="430"/>
      <c r="AF55" s="430"/>
      <c r="AG55" s="430"/>
      <c r="AH55" s="430"/>
      <c r="AI55" s="430"/>
      <c r="AJ55" s="430"/>
      <c r="AK55" s="430"/>
      <c r="AL55" s="430"/>
      <c r="AM55" s="430"/>
      <c r="AN55" s="430"/>
      <c r="AO55" s="430"/>
      <c r="AP55" s="430"/>
      <c r="AQ55" s="430"/>
      <c r="AR55" s="430"/>
      <c r="AS55" s="430"/>
      <c r="AT55" s="430"/>
      <c r="AU55" s="430"/>
      <c r="AV55" s="430"/>
      <c r="AW55" s="430"/>
      <c r="AX55" s="430"/>
      <c r="AY55" s="430"/>
      <c r="AZ55" s="430"/>
      <c r="BA55" s="431"/>
      <c r="BB55" s="431"/>
      <c r="BC55" s="431"/>
      <c r="BD55" s="431"/>
      <c r="BE55" s="431"/>
      <c r="BF55" s="431"/>
      <c r="BG55" s="431"/>
      <c r="BH55" s="431"/>
      <c r="BI55" s="431"/>
      <c r="BJ55" s="431"/>
      <c r="BK55" s="431"/>
      <c r="BL55" s="431"/>
      <c r="BM55" s="431"/>
      <c r="BN55" s="431"/>
      <c r="BO55" s="431"/>
      <c r="BP55" s="431"/>
      <c r="BQ55" s="431"/>
      <c r="BR55" s="431"/>
      <c r="BS55" s="431"/>
      <c r="BT55" s="431"/>
      <c r="BU55" s="431"/>
      <c r="BV55" s="431"/>
      <c r="BW55" s="431"/>
      <c r="BX55" s="431"/>
      <c r="BY55" s="431"/>
      <c r="BZ55" s="431"/>
      <c r="CA55" s="431"/>
      <c r="CB55" s="431"/>
      <c r="CC55" s="431"/>
      <c r="CD55" s="431"/>
      <c r="CE55" s="431"/>
      <c r="CF55" s="431"/>
      <c r="CG55" s="431"/>
      <c r="CH55" s="431"/>
      <c r="CI55" s="431"/>
      <c r="CJ55" s="431"/>
      <c r="CK55" s="431"/>
      <c r="CL55" s="431"/>
      <c r="CM55" s="431"/>
      <c r="CN55" s="431"/>
      <c r="CO55" s="431"/>
      <c r="CP55" s="431"/>
      <c r="CQ55" s="431"/>
      <c r="CR55" s="431"/>
      <c r="CS55" s="431"/>
      <c r="CT55" s="431"/>
      <c r="CU55" s="431"/>
      <c r="CV55" s="431"/>
      <c r="CW55" s="431"/>
      <c r="CX55" s="431"/>
      <c r="CY55" s="431"/>
      <c r="CZ55" s="431"/>
      <c r="DA55" s="431"/>
      <c r="DB55" s="431"/>
      <c r="DC55" s="431"/>
      <c r="DD55" s="431"/>
      <c r="DE55" s="431"/>
      <c r="DF55" s="431"/>
      <c r="DG55" s="431"/>
      <c r="DH55" s="431"/>
      <c r="DI55" s="431"/>
      <c r="DJ55" s="431"/>
      <c r="DK55" s="431"/>
      <c r="DL55" s="431"/>
      <c r="DM55" s="431"/>
      <c r="DN55" s="431"/>
      <c r="DO55" s="431"/>
      <c r="DP55" s="431"/>
      <c r="DQ55" s="431"/>
      <c r="DR55" s="431"/>
      <c r="DS55" s="431"/>
      <c r="DT55" s="431"/>
      <c r="DU55" s="431"/>
      <c r="DV55" s="431"/>
      <c r="DW55" s="431"/>
      <c r="DX55" s="431"/>
      <c r="DY55" s="431"/>
      <c r="DZ55" s="431"/>
      <c r="EA55" s="431"/>
      <c r="EB55" s="431"/>
      <c r="EC55" s="431"/>
      <c r="ED55" s="431"/>
      <c r="EE55" s="431"/>
      <c r="EF55" s="431"/>
      <c r="EG55" s="431"/>
      <c r="EH55" s="431"/>
      <c r="EI55" s="431"/>
      <c r="EJ55" s="431"/>
      <c r="EK55" s="431"/>
      <c r="EL55" s="431"/>
      <c r="EM55" s="431"/>
      <c r="EN55" s="431"/>
      <c r="EO55" s="431"/>
      <c r="EP55" s="431"/>
      <c r="EQ55" s="431"/>
      <c r="ER55" s="431"/>
      <c r="ES55" s="431"/>
      <c r="ET55" s="431"/>
      <c r="EU55" s="431"/>
      <c r="EV55" s="431"/>
      <c r="EW55" s="431"/>
      <c r="EX55" s="431"/>
      <c r="EY55" s="431"/>
      <c r="EZ55" s="431"/>
      <c r="FA55" s="431"/>
      <c r="FB55" s="431"/>
      <c r="FC55" s="431"/>
      <c r="FD55" s="431"/>
      <c r="FE55" s="431"/>
      <c r="FF55" s="431"/>
      <c r="FG55" s="431"/>
      <c r="FH55" s="431"/>
      <c r="FI55" s="431"/>
      <c r="FJ55" s="431"/>
      <c r="FK55" s="431"/>
      <c r="FL55" s="431"/>
      <c r="FM55" s="431"/>
      <c r="FN55" s="431"/>
      <c r="FO55" s="431"/>
      <c r="FP55" s="431"/>
      <c r="FQ55" s="431"/>
      <c r="FR55" s="431"/>
      <c r="FS55" s="431"/>
      <c r="FT55" s="431"/>
      <c r="FU55" s="431"/>
      <c r="FV55" s="431"/>
      <c r="FW55" s="431"/>
      <c r="FX55" s="431"/>
      <c r="FY55" s="431"/>
      <c r="FZ55" s="431"/>
      <c r="GA55" s="431"/>
      <c r="GB55" s="431"/>
      <c r="GC55" s="431"/>
      <c r="GD55" s="431"/>
      <c r="GE55" s="431"/>
      <c r="GF55" s="431"/>
      <c r="GG55" s="431"/>
      <c r="GH55" s="431"/>
      <c r="GI55" s="431"/>
      <c r="GJ55" s="431"/>
      <c r="GK55" s="431"/>
      <c r="GL55" s="431"/>
      <c r="GM55" s="431"/>
      <c r="GN55" s="431"/>
      <c r="GO55" s="431"/>
      <c r="GP55" s="431"/>
      <c r="GQ55" s="431"/>
      <c r="GR55" s="431"/>
      <c r="GS55" s="431"/>
      <c r="GT55" s="431"/>
      <c r="GU55" s="431"/>
      <c r="GV55" s="431"/>
      <c r="GW55" s="431"/>
      <c r="GX55" s="431"/>
      <c r="GY55" s="431"/>
      <c r="GZ55" s="431"/>
      <c r="HA55" s="431"/>
      <c r="HB55" s="431"/>
      <c r="HC55" s="431"/>
      <c r="HD55" s="431"/>
      <c r="HE55" s="431"/>
      <c r="HF55" s="431"/>
      <c r="HG55" s="431"/>
      <c r="HH55" s="431"/>
      <c r="HI55" s="431"/>
      <c r="HJ55" s="431"/>
      <c r="HK55" s="431"/>
      <c r="HL55" s="431"/>
      <c r="HM55" s="431"/>
      <c r="HN55" s="431"/>
      <c r="HO55" s="431"/>
      <c r="HP55" s="431"/>
      <c r="HQ55" s="431"/>
      <c r="HR55" s="431"/>
      <c r="HS55" s="431"/>
      <c r="HT55" s="431"/>
      <c r="HU55" s="431"/>
      <c r="HV55" s="431"/>
      <c r="HW55" s="431"/>
      <c r="HX55" s="431"/>
      <c r="HY55" s="431"/>
      <c r="HZ55" s="431"/>
      <c r="IA55" s="431"/>
      <c r="IB55" s="431"/>
      <c r="IC55" s="431"/>
    </row>
    <row r="56" spans="1:237" x14ac:dyDescent="0.2">
      <c r="A56" s="420">
        <f t="shared" si="0"/>
        <v>29</v>
      </c>
      <c r="B56" s="421" t="s">
        <v>16</v>
      </c>
      <c r="C56" s="455" t="s">
        <v>1071</v>
      </c>
      <c r="D56" s="421" t="s">
        <v>1072</v>
      </c>
      <c r="E56" s="421" t="s">
        <v>1021</v>
      </c>
      <c r="F56" s="435" t="s">
        <v>1116</v>
      </c>
      <c r="G56" s="424" t="s">
        <v>1117</v>
      </c>
      <c r="H56" s="422">
        <v>2015</v>
      </c>
      <c r="I56" s="434" t="s">
        <v>956</v>
      </c>
      <c r="J56" s="425">
        <v>2022</v>
      </c>
      <c r="K56" s="426">
        <f t="shared" si="2"/>
        <v>7</v>
      </c>
      <c r="L56" s="429">
        <v>3009</v>
      </c>
      <c r="M56" s="428">
        <v>10482784.289999999</v>
      </c>
      <c r="N56" s="429">
        <f>M56/N6</f>
        <v>2436.8593994086136</v>
      </c>
      <c r="O56" s="432" t="s">
        <v>1118</v>
      </c>
      <c r="P56" s="421" t="s">
        <v>90</v>
      </c>
      <c r="Q56" s="421" t="s">
        <v>950</v>
      </c>
      <c r="R56" s="430"/>
      <c r="S56" s="430"/>
      <c r="T56" s="430"/>
      <c r="U56" s="430"/>
      <c r="V56" s="430"/>
      <c r="W56" s="430"/>
      <c r="X56" s="430"/>
      <c r="Y56" s="430"/>
      <c r="Z56" s="430"/>
      <c r="AA56" s="430"/>
      <c r="AB56" s="430"/>
      <c r="AC56" s="430"/>
      <c r="AD56" s="430"/>
      <c r="AE56" s="430"/>
      <c r="AF56" s="430"/>
      <c r="AG56" s="430"/>
      <c r="AH56" s="430"/>
      <c r="AI56" s="430"/>
      <c r="AJ56" s="430"/>
      <c r="AK56" s="430"/>
      <c r="AL56" s="430"/>
      <c r="AM56" s="430"/>
      <c r="AN56" s="430"/>
      <c r="AO56" s="430"/>
      <c r="AP56" s="430"/>
      <c r="AQ56" s="430"/>
      <c r="AR56" s="430"/>
      <c r="AS56" s="430"/>
      <c r="AT56" s="430"/>
      <c r="AU56" s="430"/>
      <c r="AV56" s="430"/>
      <c r="AW56" s="430"/>
      <c r="AX56" s="430"/>
      <c r="AY56" s="430"/>
      <c r="AZ56" s="430"/>
      <c r="BA56" s="431"/>
      <c r="BB56" s="431"/>
      <c r="BC56" s="431"/>
      <c r="BD56" s="431"/>
      <c r="BE56" s="431"/>
      <c r="BF56" s="431"/>
      <c r="BG56" s="431"/>
      <c r="BH56" s="431"/>
      <c r="BI56" s="431"/>
      <c r="BJ56" s="431"/>
      <c r="BK56" s="431"/>
      <c r="BL56" s="431"/>
      <c r="BM56" s="431"/>
      <c r="BN56" s="431"/>
      <c r="BO56" s="431"/>
      <c r="BP56" s="431"/>
      <c r="BQ56" s="431"/>
      <c r="BR56" s="431"/>
      <c r="BS56" s="431"/>
      <c r="BT56" s="431"/>
      <c r="BU56" s="431"/>
      <c r="BV56" s="431"/>
      <c r="BW56" s="431"/>
      <c r="BX56" s="431"/>
      <c r="BY56" s="431"/>
      <c r="BZ56" s="431"/>
      <c r="CA56" s="431"/>
      <c r="CB56" s="431"/>
      <c r="CC56" s="431"/>
      <c r="CD56" s="431"/>
      <c r="CE56" s="431"/>
      <c r="CF56" s="431"/>
      <c r="CG56" s="431"/>
      <c r="CH56" s="431"/>
      <c r="CI56" s="431"/>
      <c r="CJ56" s="431"/>
      <c r="CK56" s="431"/>
      <c r="CL56" s="431"/>
      <c r="CM56" s="431"/>
      <c r="CN56" s="431"/>
      <c r="CO56" s="431"/>
      <c r="CP56" s="431"/>
      <c r="CQ56" s="431"/>
      <c r="CR56" s="431"/>
      <c r="CS56" s="431"/>
      <c r="CT56" s="431"/>
      <c r="CU56" s="431"/>
      <c r="CV56" s="431"/>
      <c r="CW56" s="431"/>
      <c r="CX56" s="431"/>
      <c r="CY56" s="431"/>
      <c r="CZ56" s="431"/>
      <c r="DA56" s="431"/>
      <c r="DB56" s="431"/>
      <c r="DC56" s="431"/>
      <c r="DD56" s="431"/>
      <c r="DE56" s="431"/>
      <c r="DF56" s="431"/>
      <c r="DG56" s="431"/>
      <c r="DH56" s="431"/>
      <c r="DI56" s="431"/>
      <c r="DJ56" s="431"/>
      <c r="DK56" s="431"/>
      <c r="DL56" s="431"/>
      <c r="DM56" s="431"/>
      <c r="DN56" s="431"/>
      <c r="DO56" s="431"/>
      <c r="DP56" s="431"/>
      <c r="DQ56" s="431"/>
      <c r="DR56" s="431"/>
      <c r="DS56" s="431"/>
      <c r="DT56" s="431"/>
      <c r="DU56" s="431"/>
      <c r="DV56" s="431"/>
      <c r="DW56" s="431"/>
      <c r="DX56" s="431"/>
      <c r="DY56" s="431"/>
      <c r="DZ56" s="431"/>
      <c r="EA56" s="431"/>
      <c r="EB56" s="431"/>
      <c r="EC56" s="431"/>
      <c r="ED56" s="431"/>
      <c r="EE56" s="431"/>
      <c r="EF56" s="431"/>
      <c r="EG56" s="431"/>
      <c r="EH56" s="431"/>
      <c r="EI56" s="431"/>
      <c r="EJ56" s="431"/>
      <c r="EK56" s="431"/>
      <c r="EL56" s="431"/>
      <c r="EM56" s="431"/>
      <c r="EN56" s="431"/>
      <c r="EO56" s="431"/>
      <c r="EP56" s="431"/>
      <c r="EQ56" s="431"/>
      <c r="ER56" s="431"/>
      <c r="ES56" s="431"/>
      <c r="ET56" s="431"/>
      <c r="EU56" s="431"/>
      <c r="EV56" s="431"/>
      <c r="EW56" s="431"/>
      <c r="EX56" s="431"/>
      <c r="EY56" s="431"/>
      <c r="EZ56" s="431"/>
      <c r="FA56" s="431"/>
      <c r="FB56" s="431"/>
      <c r="FC56" s="431"/>
      <c r="FD56" s="431"/>
      <c r="FE56" s="431"/>
      <c r="FF56" s="431"/>
      <c r="FG56" s="431"/>
      <c r="FH56" s="431"/>
      <c r="FI56" s="431"/>
      <c r="FJ56" s="431"/>
      <c r="FK56" s="431"/>
      <c r="FL56" s="431"/>
      <c r="FM56" s="431"/>
      <c r="FN56" s="431"/>
      <c r="FO56" s="431"/>
      <c r="FP56" s="431"/>
      <c r="FQ56" s="431"/>
      <c r="FR56" s="431"/>
      <c r="FS56" s="431"/>
      <c r="FT56" s="431"/>
      <c r="FU56" s="431"/>
      <c r="FV56" s="431"/>
      <c r="FW56" s="431"/>
      <c r="FX56" s="431"/>
      <c r="FY56" s="431"/>
      <c r="FZ56" s="431"/>
      <c r="GA56" s="431"/>
      <c r="GB56" s="431"/>
      <c r="GC56" s="431"/>
      <c r="GD56" s="431"/>
      <c r="GE56" s="431"/>
      <c r="GF56" s="431"/>
      <c r="GG56" s="431"/>
      <c r="GH56" s="431"/>
      <c r="GI56" s="431"/>
      <c r="GJ56" s="431"/>
      <c r="GK56" s="431"/>
      <c r="GL56" s="431"/>
      <c r="GM56" s="431"/>
      <c r="GN56" s="431"/>
      <c r="GO56" s="431"/>
      <c r="GP56" s="431"/>
      <c r="GQ56" s="431"/>
      <c r="GR56" s="431"/>
      <c r="GS56" s="431"/>
      <c r="GT56" s="431"/>
      <c r="GU56" s="431"/>
      <c r="GV56" s="431"/>
      <c r="GW56" s="431"/>
      <c r="GX56" s="431"/>
      <c r="GY56" s="431"/>
      <c r="GZ56" s="431"/>
      <c r="HA56" s="431"/>
      <c r="HB56" s="431"/>
      <c r="HC56" s="431"/>
      <c r="HD56" s="431"/>
      <c r="HE56" s="431"/>
      <c r="HF56" s="431"/>
      <c r="HG56" s="431"/>
      <c r="HH56" s="431"/>
      <c r="HI56" s="431"/>
      <c r="HJ56" s="431"/>
      <c r="HK56" s="431"/>
      <c r="HL56" s="431"/>
      <c r="HM56" s="431"/>
      <c r="HN56" s="431"/>
      <c r="HO56" s="431"/>
      <c r="HP56" s="431"/>
      <c r="HQ56" s="431"/>
      <c r="HR56" s="431"/>
      <c r="HS56" s="431"/>
      <c r="HT56" s="431"/>
      <c r="HU56" s="431"/>
      <c r="HV56" s="431"/>
      <c r="HW56" s="431"/>
      <c r="HX56" s="431"/>
      <c r="HY56" s="431"/>
      <c r="HZ56" s="431"/>
      <c r="IA56" s="431"/>
      <c r="IB56" s="431"/>
      <c r="IC56" s="431"/>
    </row>
    <row r="57" spans="1:237" x14ac:dyDescent="0.2">
      <c r="A57" s="420">
        <f t="shared" si="0"/>
        <v>30</v>
      </c>
      <c r="B57" s="421" t="s">
        <v>16</v>
      </c>
      <c r="C57" s="455" t="s">
        <v>1071</v>
      </c>
      <c r="D57" s="421" t="s">
        <v>1072</v>
      </c>
      <c r="E57" s="421" t="s">
        <v>1021</v>
      </c>
      <c r="F57" s="435" t="s">
        <v>1119</v>
      </c>
      <c r="G57" s="424" t="s">
        <v>1120</v>
      </c>
      <c r="H57" s="422">
        <v>2015</v>
      </c>
      <c r="I57" s="434" t="s">
        <v>956</v>
      </c>
      <c r="J57" s="425">
        <v>2022</v>
      </c>
      <c r="K57" s="426">
        <f t="shared" si="2"/>
        <v>7</v>
      </c>
      <c r="L57" s="429">
        <v>3009</v>
      </c>
      <c r="M57" s="428">
        <v>10482784.289999999</v>
      </c>
      <c r="N57" s="429">
        <f>M57/N6</f>
        <v>2436.8593994086136</v>
      </c>
      <c r="O57" s="432" t="s">
        <v>1121</v>
      </c>
      <c r="P57" s="421" t="s">
        <v>90</v>
      </c>
      <c r="Q57" s="421" t="s">
        <v>950</v>
      </c>
      <c r="R57" s="430"/>
      <c r="S57" s="430"/>
      <c r="T57" s="430"/>
      <c r="U57" s="430"/>
      <c r="V57" s="430"/>
      <c r="W57" s="430"/>
      <c r="X57" s="430"/>
      <c r="Y57" s="430"/>
      <c r="Z57" s="430"/>
      <c r="AA57" s="430"/>
      <c r="AB57" s="430"/>
      <c r="AC57" s="430"/>
      <c r="AD57" s="430"/>
      <c r="AE57" s="430"/>
      <c r="AF57" s="430"/>
      <c r="AG57" s="430"/>
      <c r="AH57" s="430"/>
      <c r="AI57" s="430"/>
      <c r="AJ57" s="430"/>
      <c r="AK57" s="430"/>
      <c r="AL57" s="430"/>
      <c r="AM57" s="430"/>
      <c r="AN57" s="430"/>
      <c r="AO57" s="430"/>
      <c r="AP57" s="430"/>
      <c r="AQ57" s="430"/>
      <c r="AR57" s="430"/>
      <c r="AS57" s="430"/>
      <c r="AT57" s="430"/>
      <c r="AU57" s="430"/>
      <c r="AV57" s="430"/>
      <c r="AW57" s="430"/>
      <c r="AX57" s="430"/>
      <c r="AY57" s="430"/>
      <c r="AZ57" s="430"/>
      <c r="BA57" s="431"/>
      <c r="BB57" s="431"/>
      <c r="BC57" s="431"/>
      <c r="BD57" s="431"/>
      <c r="BE57" s="431"/>
      <c r="BF57" s="431"/>
      <c r="BG57" s="431"/>
      <c r="BH57" s="431"/>
      <c r="BI57" s="431"/>
      <c r="BJ57" s="431"/>
      <c r="BK57" s="431"/>
      <c r="BL57" s="431"/>
      <c r="BM57" s="431"/>
      <c r="BN57" s="431"/>
      <c r="BO57" s="431"/>
      <c r="BP57" s="431"/>
      <c r="BQ57" s="431"/>
      <c r="BR57" s="431"/>
      <c r="BS57" s="431"/>
      <c r="BT57" s="431"/>
      <c r="BU57" s="431"/>
      <c r="BV57" s="431"/>
      <c r="BW57" s="431"/>
      <c r="BX57" s="431"/>
      <c r="BY57" s="431"/>
      <c r="BZ57" s="431"/>
      <c r="CA57" s="431"/>
      <c r="CB57" s="431"/>
      <c r="CC57" s="431"/>
      <c r="CD57" s="431"/>
      <c r="CE57" s="431"/>
      <c r="CF57" s="431"/>
      <c r="CG57" s="431"/>
      <c r="CH57" s="431"/>
      <c r="CI57" s="431"/>
      <c r="CJ57" s="431"/>
      <c r="CK57" s="431"/>
      <c r="CL57" s="431"/>
      <c r="CM57" s="431"/>
      <c r="CN57" s="431"/>
      <c r="CO57" s="431"/>
      <c r="CP57" s="431"/>
      <c r="CQ57" s="431"/>
      <c r="CR57" s="431"/>
      <c r="CS57" s="431"/>
      <c r="CT57" s="431"/>
      <c r="CU57" s="431"/>
      <c r="CV57" s="431"/>
      <c r="CW57" s="431"/>
      <c r="CX57" s="431"/>
      <c r="CY57" s="431"/>
      <c r="CZ57" s="431"/>
      <c r="DA57" s="431"/>
      <c r="DB57" s="431"/>
      <c r="DC57" s="431"/>
      <c r="DD57" s="431"/>
      <c r="DE57" s="431"/>
      <c r="DF57" s="431"/>
      <c r="DG57" s="431"/>
      <c r="DH57" s="431"/>
      <c r="DI57" s="431"/>
      <c r="DJ57" s="431"/>
      <c r="DK57" s="431"/>
      <c r="DL57" s="431"/>
      <c r="DM57" s="431"/>
      <c r="DN57" s="431"/>
      <c r="DO57" s="431"/>
      <c r="DP57" s="431"/>
      <c r="DQ57" s="431"/>
      <c r="DR57" s="431"/>
      <c r="DS57" s="431"/>
      <c r="DT57" s="431"/>
      <c r="DU57" s="431"/>
      <c r="DV57" s="431"/>
      <c r="DW57" s="431"/>
      <c r="DX57" s="431"/>
      <c r="DY57" s="431"/>
      <c r="DZ57" s="431"/>
      <c r="EA57" s="431"/>
      <c r="EB57" s="431"/>
      <c r="EC57" s="431"/>
      <c r="ED57" s="431"/>
      <c r="EE57" s="431"/>
      <c r="EF57" s="431"/>
      <c r="EG57" s="431"/>
      <c r="EH57" s="431"/>
      <c r="EI57" s="431"/>
      <c r="EJ57" s="431"/>
      <c r="EK57" s="431"/>
      <c r="EL57" s="431"/>
      <c r="EM57" s="431"/>
      <c r="EN57" s="431"/>
      <c r="EO57" s="431"/>
      <c r="EP57" s="431"/>
      <c r="EQ57" s="431"/>
      <c r="ER57" s="431"/>
      <c r="ES57" s="431"/>
      <c r="ET57" s="431"/>
      <c r="EU57" s="431"/>
      <c r="EV57" s="431"/>
      <c r="EW57" s="431"/>
      <c r="EX57" s="431"/>
      <c r="EY57" s="431"/>
      <c r="EZ57" s="431"/>
      <c r="FA57" s="431"/>
      <c r="FB57" s="431"/>
      <c r="FC57" s="431"/>
      <c r="FD57" s="431"/>
      <c r="FE57" s="431"/>
      <c r="FF57" s="431"/>
      <c r="FG57" s="431"/>
      <c r="FH57" s="431"/>
      <c r="FI57" s="431"/>
      <c r="FJ57" s="431"/>
      <c r="FK57" s="431"/>
      <c r="FL57" s="431"/>
      <c r="FM57" s="431"/>
      <c r="FN57" s="431"/>
      <c r="FO57" s="431"/>
      <c r="FP57" s="431"/>
      <c r="FQ57" s="431"/>
      <c r="FR57" s="431"/>
      <c r="FS57" s="431"/>
      <c r="FT57" s="431"/>
      <c r="FU57" s="431"/>
      <c r="FV57" s="431"/>
      <c r="FW57" s="431"/>
      <c r="FX57" s="431"/>
      <c r="FY57" s="431"/>
      <c r="FZ57" s="431"/>
      <c r="GA57" s="431"/>
      <c r="GB57" s="431"/>
      <c r="GC57" s="431"/>
      <c r="GD57" s="431"/>
      <c r="GE57" s="431"/>
      <c r="GF57" s="431"/>
      <c r="GG57" s="431"/>
      <c r="GH57" s="431"/>
      <c r="GI57" s="431"/>
      <c r="GJ57" s="431"/>
      <c r="GK57" s="431"/>
      <c r="GL57" s="431"/>
      <c r="GM57" s="431"/>
      <c r="GN57" s="431"/>
      <c r="GO57" s="431"/>
      <c r="GP57" s="431"/>
      <c r="GQ57" s="431"/>
      <c r="GR57" s="431"/>
      <c r="GS57" s="431"/>
      <c r="GT57" s="431"/>
      <c r="GU57" s="431"/>
      <c r="GV57" s="431"/>
      <c r="GW57" s="431"/>
      <c r="GX57" s="431"/>
      <c r="GY57" s="431"/>
      <c r="GZ57" s="431"/>
      <c r="HA57" s="431"/>
      <c r="HB57" s="431"/>
      <c r="HC57" s="431"/>
      <c r="HD57" s="431"/>
      <c r="HE57" s="431"/>
      <c r="HF57" s="431"/>
      <c r="HG57" s="431"/>
      <c r="HH57" s="431"/>
      <c r="HI57" s="431"/>
      <c r="HJ57" s="431"/>
      <c r="HK57" s="431"/>
      <c r="HL57" s="431"/>
      <c r="HM57" s="431"/>
      <c r="HN57" s="431"/>
      <c r="HO57" s="431"/>
      <c r="HP57" s="431"/>
      <c r="HQ57" s="431"/>
      <c r="HR57" s="431"/>
      <c r="HS57" s="431"/>
      <c r="HT57" s="431"/>
      <c r="HU57" s="431"/>
      <c r="HV57" s="431"/>
      <c r="HW57" s="431"/>
      <c r="HX57" s="431"/>
      <c r="HY57" s="431"/>
      <c r="HZ57" s="431"/>
      <c r="IA57" s="431"/>
      <c r="IB57" s="431"/>
      <c r="IC57" s="431"/>
    </row>
    <row r="58" spans="1:237" x14ac:dyDescent="0.2">
      <c r="A58" s="420">
        <f t="shared" si="0"/>
        <v>31</v>
      </c>
      <c r="B58" s="421" t="s">
        <v>16</v>
      </c>
      <c r="C58" s="455" t="s">
        <v>1071</v>
      </c>
      <c r="D58" s="421" t="s">
        <v>1072</v>
      </c>
      <c r="E58" s="421" t="s">
        <v>1021</v>
      </c>
      <c r="F58" s="435" t="s">
        <v>1122</v>
      </c>
      <c r="G58" s="424" t="s">
        <v>1123</v>
      </c>
      <c r="H58" s="422">
        <v>2015</v>
      </c>
      <c r="I58" s="434" t="s">
        <v>956</v>
      </c>
      <c r="J58" s="425">
        <v>2022</v>
      </c>
      <c r="K58" s="426">
        <f t="shared" si="2"/>
        <v>7</v>
      </c>
      <c r="L58" s="429">
        <v>3009</v>
      </c>
      <c r="M58" s="428">
        <v>10482784.289999999</v>
      </c>
      <c r="N58" s="429">
        <f>M58/N6</f>
        <v>2436.8593994086136</v>
      </c>
      <c r="O58" s="432" t="s">
        <v>1124</v>
      </c>
      <c r="P58" s="421" t="s">
        <v>949</v>
      </c>
      <c r="Q58" s="421" t="s">
        <v>950</v>
      </c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0"/>
      <c r="AG58" s="430"/>
      <c r="AH58" s="430"/>
      <c r="AI58" s="430"/>
      <c r="AJ58" s="430"/>
      <c r="AK58" s="430"/>
      <c r="AL58" s="430"/>
      <c r="AM58" s="430"/>
      <c r="AN58" s="430"/>
      <c r="AO58" s="430"/>
      <c r="AP58" s="430"/>
      <c r="AQ58" s="430"/>
      <c r="AR58" s="430"/>
      <c r="AS58" s="430"/>
      <c r="AT58" s="430"/>
      <c r="AU58" s="430"/>
      <c r="AV58" s="430"/>
      <c r="AW58" s="430"/>
      <c r="AX58" s="430"/>
      <c r="AY58" s="430"/>
      <c r="AZ58" s="430"/>
      <c r="BA58" s="431"/>
      <c r="BB58" s="431"/>
      <c r="BC58" s="431"/>
      <c r="BD58" s="431"/>
      <c r="BE58" s="431"/>
      <c r="BF58" s="431"/>
      <c r="BG58" s="431"/>
      <c r="BH58" s="431"/>
      <c r="BI58" s="431"/>
      <c r="BJ58" s="431"/>
      <c r="BK58" s="431"/>
      <c r="BL58" s="431"/>
      <c r="BM58" s="431"/>
      <c r="BN58" s="431"/>
      <c r="BO58" s="431"/>
      <c r="BP58" s="431"/>
      <c r="BQ58" s="431"/>
      <c r="BR58" s="431"/>
      <c r="BS58" s="431"/>
      <c r="BT58" s="431"/>
      <c r="BU58" s="431"/>
      <c r="BV58" s="431"/>
      <c r="BW58" s="431"/>
      <c r="BX58" s="431"/>
      <c r="BY58" s="431"/>
      <c r="BZ58" s="431"/>
      <c r="CA58" s="431"/>
      <c r="CB58" s="431"/>
      <c r="CC58" s="431"/>
      <c r="CD58" s="431"/>
      <c r="CE58" s="431"/>
      <c r="CF58" s="431"/>
      <c r="CG58" s="431"/>
      <c r="CH58" s="431"/>
      <c r="CI58" s="431"/>
      <c r="CJ58" s="431"/>
      <c r="CK58" s="431"/>
      <c r="CL58" s="431"/>
      <c r="CM58" s="431"/>
      <c r="CN58" s="431"/>
      <c r="CO58" s="431"/>
      <c r="CP58" s="431"/>
      <c r="CQ58" s="431"/>
      <c r="CR58" s="431"/>
      <c r="CS58" s="431"/>
      <c r="CT58" s="431"/>
      <c r="CU58" s="431"/>
      <c r="CV58" s="431"/>
      <c r="CW58" s="431"/>
      <c r="CX58" s="431"/>
      <c r="CY58" s="431"/>
      <c r="CZ58" s="431"/>
      <c r="DA58" s="431"/>
      <c r="DB58" s="431"/>
      <c r="DC58" s="431"/>
      <c r="DD58" s="431"/>
      <c r="DE58" s="431"/>
      <c r="DF58" s="431"/>
      <c r="DG58" s="431"/>
      <c r="DH58" s="431"/>
      <c r="DI58" s="431"/>
      <c r="DJ58" s="431"/>
      <c r="DK58" s="431"/>
      <c r="DL58" s="431"/>
      <c r="DM58" s="431"/>
      <c r="DN58" s="431"/>
      <c r="DO58" s="431"/>
      <c r="DP58" s="431"/>
      <c r="DQ58" s="431"/>
      <c r="DR58" s="431"/>
      <c r="DS58" s="431"/>
      <c r="DT58" s="431"/>
      <c r="DU58" s="431"/>
      <c r="DV58" s="431"/>
      <c r="DW58" s="431"/>
      <c r="DX58" s="431"/>
      <c r="DY58" s="431"/>
      <c r="DZ58" s="431"/>
      <c r="EA58" s="431"/>
      <c r="EB58" s="431"/>
      <c r="EC58" s="431"/>
      <c r="ED58" s="431"/>
      <c r="EE58" s="431"/>
      <c r="EF58" s="431"/>
      <c r="EG58" s="431"/>
      <c r="EH58" s="431"/>
      <c r="EI58" s="431"/>
      <c r="EJ58" s="431"/>
      <c r="EK58" s="431"/>
      <c r="EL58" s="431"/>
      <c r="EM58" s="431"/>
      <c r="EN58" s="431"/>
      <c r="EO58" s="431"/>
      <c r="EP58" s="431"/>
      <c r="EQ58" s="431"/>
      <c r="ER58" s="431"/>
      <c r="ES58" s="431"/>
      <c r="ET58" s="431"/>
      <c r="EU58" s="431"/>
      <c r="EV58" s="431"/>
      <c r="EW58" s="431"/>
      <c r="EX58" s="431"/>
      <c r="EY58" s="431"/>
      <c r="EZ58" s="431"/>
      <c r="FA58" s="431"/>
      <c r="FB58" s="431"/>
      <c r="FC58" s="431"/>
      <c r="FD58" s="431"/>
      <c r="FE58" s="431"/>
      <c r="FF58" s="431"/>
      <c r="FG58" s="431"/>
      <c r="FH58" s="431"/>
      <c r="FI58" s="431"/>
      <c r="FJ58" s="431"/>
      <c r="FK58" s="431"/>
      <c r="FL58" s="431"/>
      <c r="FM58" s="431"/>
      <c r="FN58" s="431"/>
      <c r="FO58" s="431"/>
      <c r="FP58" s="431"/>
      <c r="FQ58" s="431"/>
      <c r="FR58" s="431"/>
      <c r="FS58" s="431"/>
      <c r="FT58" s="431"/>
      <c r="FU58" s="431"/>
      <c r="FV58" s="431"/>
      <c r="FW58" s="431"/>
      <c r="FX58" s="431"/>
      <c r="FY58" s="431"/>
      <c r="FZ58" s="431"/>
      <c r="GA58" s="431"/>
      <c r="GB58" s="431"/>
      <c r="GC58" s="431"/>
      <c r="GD58" s="431"/>
      <c r="GE58" s="431"/>
      <c r="GF58" s="431"/>
      <c r="GG58" s="431"/>
      <c r="GH58" s="431"/>
      <c r="GI58" s="431"/>
      <c r="GJ58" s="431"/>
      <c r="GK58" s="431"/>
      <c r="GL58" s="431"/>
      <c r="GM58" s="431"/>
      <c r="GN58" s="431"/>
      <c r="GO58" s="431"/>
      <c r="GP58" s="431"/>
      <c r="GQ58" s="431"/>
      <c r="GR58" s="431"/>
      <c r="GS58" s="431"/>
      <c r="GT58" s="431"/>
      <c r="GU58" s="431"/>
      <c r="GV58" s="431"/>
      <c r="GW58" s="431"/>
      <c r="GX58" s="431"/>
      <c r="GY58" s="431"/>
      <c r="GZ58" s="431"/>
      <c r="HA58" s="431"/>
      <c r="HB58" s="431"/>
      <c r="HC58" s="431"/>
      <c r="HD58" s="431"/>
      <c r="HE58" s="431"/>
      <c r="HF58" s="431"/>
      <c r="HG58" s="431"/>
      <c r="HH58" s="431"/>
      <c r="HI58" s="431"/>
      <c r="HJ58" s="431"/>
      <c r="HK58" s="431"/>
      <c r="HL58" s="431"/>
      <c r="HM58" s="431"/>
      <c r="HN58" s="431"/>
      <c r="HO58" s="431"/>
      <c r="HP58" s="431"/>
      <c r="HQ58" s="431"/>
      <c r="HR58" s="431"/>
      <c r="HS58" s="431"/>
      <c r="HT58" s="431"/>
      <c r="HU58" s="431"/>
      <c r="HV58" s="431"/>
      <c r="HW58" s="431"/>
      <c r="HX58" s="431"/>
      <c r="HY58" s="431"/>
      <c r="HZ58" s="431"/>
      <c r="IA58" s="431"/>
      <c r="IB58" s="431"/>
      <c r="IC58" s="431"/>
    </row>
    <row r="59" spans="1:237" x14ac:dyDescent="0.2">
      <c r="A59" s="420">
        <f t="shared" si="0"/>
        <v>32</v>
      </c>
      <c r="B59" s="421" t="s">
        <v>16</v>
      </c>
      <c r="C59" s="455" t="s">
        <v>1071</v>
      </c>
      <c r="D59" s="421" t="s">
        <v>1072</v>
      </c>
      <c r="E59" s="421" t="s">
        <v>1021</v>
      </c>
      <c r="F59" s="435" t="s">
        <v>1125</v>
      </c>
      <c r="G59" s="424" t="s">
        <v>1126</v>
      </c>
      <c r="H59" s="422">
        <v>2015</v>
      </c>
      <c r="I59" s="434" t="s">
        <v>956</v>
      </c>
      <c r="J59" s="425">
        <v>2022</v>
      </c>
      <c r="K59" s="426">
        <f t="shared" si="2"/>
        <v>7</v>
      </c>
      <c r="L59" s="429">
        <v>3009</v>
      </c>
      <c r="M59" s="428">
        <v>10482784.289999999</v>
      </c>
      <c r="N59" s="429">
        <f>M59/N6</f>
        <v>2436.8593994086136</v>
      </c>
      <c r="O59" s="432" t="s">
        <v>1127</v>
      </c>
      <c r="P59" s="421" t="s">
        <v>949</v>
      </c>
      <c r="Q59" s="421" t="s">
        <v>950</v>
      </c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0"/>
      <c r="AC59" s="430"/>
      <c r="AD59" s="430"/>
      <c r="AE59" s="430"/>
      <c r="AF59" s="430"/>
      <c r="AG59" s="430"/>
      <c r="AH59" s="430"/>
      <c r="AI59" s="430"/>
      <c r="AJ59" s="430"/>
      <c r="AK59" s="430"/>
      <c r="AL59" s="430"/>
      <c r="AM59" s="430"/>
      <c r="AN59" s="430"/>
      <c r="AO59" s="430"/>
      <c r="AP59" s="430"/>
      <c r="AQ59" s="430"/>
      <c r="AR59" s="430"/>
      <c r="AS59" s="430"/>
      <c r="AT59" s="430"/>
      <c r="AU59" s="430"/>
      <c r="AV59" s="430"/>
      <c r="AW59" s="430"/>
      <c r="AX59" s="430"/>
      <c r="AY59" s="430"/>
      <c r="AZ59" s="430"/>
      <c r="BA59" s="431"/>
      <c r="BB59" s="431"/>
      <c r="BC59" s="431"/>
      <c r="BD59" s="431"/>
      <c r="BE59" s="431"/>
      <c r="BF59" s="431"/>
      <c r="BG59" s="431"/>
      <c r="BH59" s="431"/>
      <c r="BI59" s="431"/>
      <c r="BJ59" s="431"/>
      <c r="BK59" s="431"/>
      <c r="BL59" s="431"/>
      <c r="BM59" s="431"/>
      <c r="BN59" s="431"/>
      <c r="BO59" s="431"/>
      <c r="BP59" s="431"/>
      <c r="BQ59" s="431"/>
      <c r="BR59" s="431"/>
      <c r="BS59" s="431"/>
      <c r="BT59" s="431"/>
      <c r="BU59" s="431"/>
      <c r="BV59" s="431"/>
      <c r="BW59" s="431"/>
      <c r="BX59" s="431"/>
      <c r="BY59" s="431"/>
      <c r="BZ59" s="431"/>
      <c r="CA59" s="431"/>
      <c r="CB59" s="431"/>
      <c r="CC59" s="431"/>
      <c r="CD59" s="431"/>
      <c r="CE59" s="431"/>
      <c r="CF59" s="431"/>
      <c r="CG59" s="431"/>
      <c r="CH59" s="431"/>
      <c r="CI59" s="431"/>
      <c r="CJ59" s="431"/>
      <c r="CK59" s="431"/>
      <c r="CL59" s="431"/>
      <c r="CM59" s="431"/>
      <c r="CN59" s="431"/>
      <c r="CO59" s="431"/>
      <c r="CP59" s="431"/>
      <c r="CQ59" s="431"/>
      <c r="CR59" s="431"/>
      <c r="CS59" s="431"/>
      <c r="CT59" s="431"/>
      <c r="CU59" s="431"/>
      <c r="CV59" s="431"/>
      <c r="CW59" s="431"/>
      <c r="CX59" s="431"/>
      <c r="CY59" s="431"/>
      <c r="CZ59" s="431"/>
      <c r="DA59" s="431"/>
      <c r="DB59" s="431"/>
      <c r="DC59" s="431"/>
      <c r="DD59" s="431"/>
      <c r="DE59" s="431"/>
      <c r="DF59" s="431"/>
      <c r="DG59" s="431"/>
      <c r="DH59" s="431"/>
      <c r="DI59" s="431"/>
      <c r="DJ59" s="431"/>
      <c r="DK59" s="431"/>
      <c r="DL59" s="431"/>
      <c r="DM59" s="431"/>
      <c r="DN59" s="431"/>
      <c r="DO59" s="431"/>
      <c r="DP59" s="431"/>
      <c r="DQ59" s="431"/>
      <c r="DR59" s="431"/>
      <c r="DS59" s="431"/>
      <c r="DT59" s="431"/>
      <c r="DU59" s="431"/>
      <c r="DV59" s="431"/>
      <c r="DW59" s="431"/>
      <c r="DX59" s="431"/>
      <c r="DY59" s="431"/>
      <c r="DZ59" s="431"/>
      <c r="EA59" s="431"/>
      <c r="EB59" s="431"/>
      <c r="EC59" s="431"/>
      <c r="ED59" s="431"/>
      <c r="EE59" s="431"/>
      <c r="EF59" s="431"/>
      <c r="EG59" s="431"/>
      <c r="EH59" s="431"/>
      <c r="EI59" s="431"/>
      <c r="EJ59" s="431"/>
      <c r="EK59" s="431"/>
      <c r="EL59" s="431"/>
      <c r="EM59" s="431"/>
      <c r="EN59" s="431"/>
      <c r="EO59" s="431"/>
      <c r="EP59" s="431"/>
      <c r="EQ59" s="431"/>
      <c r="ER59" s="431"/>
      <c r="ES59" s="431"/>
      <c r="ET59" s="431"/>
      <c r="EU59" s="431"/>
      <c r="EV59" s="431"/>
      <c r="EW59" s="431"/>
      <c r="EX59" s="431"/>
      <c r="EY59" s="431"/>
      <c r="EZ59" s="431"/>
      <c r="FA59" s="431"/>
      <c r="FB59" s="431"/>
      <c r="FC59" s="431"/>
      <c r="FD59" s="431"/>
      <c r="FE59" s="431"/>
      <c r="FF59" s="431"/>
      <c r="FG59" s="431"/>
      <c r="FH59" s="431"/>
      <c r="FI59" s="431"/>
      <c r="FJ59" s="431"/>
      <c r="FK59" s="431"/>
      <c r="FL59" s="431"/>
      <c r="FM59" s="431"/>
      <c r="FN59" s="431"/>
      <c r="FO59" s="431"/>
      <c r="FP59" s="431"/>
      <c r="FQ59" s="431"/>
      <c r="FR59" s="431"/>
      <c r="FS59" s="431"/>
      <c r="FT59" s="431"/>
      <c r="FU59" s="431"/>
      <c r="FV59" s="431"/>
      <c r="FW59" s="431"/>
      <c r="FX59" s="431"/>
      <c r="FY59" s="431"/>
      <c r="FZ59" s="431"/>
      <c r="GA59" s="431"/>
      <c r="GB59" s="431"/>
      <c r="GC59" s="431"/>
      <c r="GD59" s="431"/>
      <c r="GE59" s="431"/>
      <c r="GF59" s="431"/>
      <c r="GG59" s="431"/>
      <c r="GH59" s="431"/>
      <c r="GI59" s="431"/>
      <c r="GJ59" s="431"/>
      <c r="GK59" s="431"/>
      <c r="GL59" s="431"/>
      <c r="GM59" s="431"/>
      <c r="GN59" s="431"/>
      <c r="GO59" s="431"/>
      <c r="GP59" s="431"/>
      <c r="GQ59" s="431"/>
      <c r="GR59" s="431"/>
      <c r="GS59" s="431"/>
      <c r="GT59" s="431"/>
      <c r="GU59" s="431"/>
      <c r="GV59" s="431"/>
      <c r="GW59" s="431"/>
      <c r="GX59" s="431"/>
      <c r="GY59" s="431"/>
      <c r="GZ59" s="431"/>
      <c r="HA59" s="431"/>
      <c r="HB59" s="431"/>
      <c r="HC59" s="431"/>
      <c r="HD59" s="431"/>
      <c r="HE59" s="431"/>
      <c r="HF59" s="431"/>
      <c r="HG59" s="431"/>
      <c r="HH59" s="431"/>
      <c r="HI59" s="431"/>
      <c r="HJ59" s="431"/>
      <c r="HK59" s="431"/>
      <c r="HL59" s="431"/>
      <c r="HM59" s="431"/>
      <c r="HN59" s="431"/>
      <c r="HO59" s="431"/>
      <c r="HP59" s="431"/>
      <c r="HQ59" s="431"/>
      <c r="HR59" s="431"/>
      <c r="HS59" s="431"/>
      <c r="HT59" s="431"/>
      <c r="HU59" s="431"/>
      <c r="HV59" s="431"/>
      <c r="HW59" s="431"/>
      <c r="HX59" s="431"/>
      <c r="HY59" s="431"/>
      <c r="HZ59" s="431"/>
      <c r="IA59" s="431"/>
      <c r="IB59" s="431"/>
      <c r="IC59" s="431"/>
    </row>
    <row r="60" spans="1:237" x14ac:dyDescent="0.2">
      <c r="A60" s="420">
        <f t="shared" si="0"/>
        <v>33</v>
      </c>
      <c r="B60" s="421" t="s">
        <v>16</v>
      </c>
      <c r="C60" s="455" t="s">
        <v>1071</v>
      </c>
      <c r="D60" s="421" t="s">
        <v>1072</v>
      </c>
      <c r="E60" s="421" t="s">
        <v>1021</v>
      </c>
      <c r="F60" s="435" t="s">
        <v>1128</v>
      </c>
      <c r="G60" s="424" t="s">
        <v>1129</v>
      </c>
      <c r="H60" s="422">
        <v>2015</v>
      </c>
      <c r="I60" s="434" t="s">
        <v>956</v>
      </c>
      <c r="J60" s="425">
        <v>2022</v>
      </c>
      <c r="K60" s="426">
        <f t="shared" si="2"/>
        <v>7</v>
      </c>
      <c r="L60" s="429">
        <v>3009</v>
      </c>
      <c r="M60" s="428">
        <v>10482784.289999999</v>
      </c>
      <c r="N60" s="429">
        <f>M60/N6</f>
        <v>2436.8593994086136</v>
      </c>
      <c r="O60" s="432" t="s">
        <v>1130</v>
      </c>
      <c r="P60" s="421" t="s">
        <v>90</v>
      </c>
      <c r="Q60" s="421" t="s">
        <v>950</v>
      </c>
      <c r="R60" s="430"/>
      <c r="S60" s="430"/>
      <c r="T60" s="430"/>
      <c r="U60" s="430"/>
      <c r="V60" s="430"/>
      <c r="W60" s="430"/>
      <c r="X60" s="430"/>
      <c r="Y60" s="430"/>
      <c r="Z60" s="430"/>
      <c r="AA60" s="430"/>
      <c r="AB60" s="430"/>
      <c r="AC60" s="430"/>
      <c r="AD60" s="430"/>
      <c r="AE60" s="430"/>
      <c r="AF60" s="430"/>
      <c r="AG60" s="430"/>
      <c r="AH60" s="430"/>
      <c r="AI60" s="430"/>
      <c r="AJ60" s="430"/>
      <c r="AK60" s="430"/>
      <c r="AL60" s="430"/>
      <c r="AM60" s="430"/>
      <c r="AN60" s="430"/>
      <c r="AO60" s="430"/>
      <c r="AP60" s="430"/>
      <c r="AQ60" s="430"/>
      <c r="AR60" s="430"/>
      <c r="AS60" s="430"/>
      <c r="AT60" s="430"/>
      <c r="AU60" s="430"/>
      <c r="AV60" s="430"/>
      <c r="AW60" s="430"/>
      <c r="AX60" s="430"/>
      <c r="AY60" s="430"/>
      <c r="AZ60" s="430"/>
      <c r="BA60" s="431"/>
      <c r="BB60" s="431"/>
      <c r="BC60" s="431"/>
      <c r="BD60" s="431"/>
      <c r="BE60" s="431"/>
      <c r="BF60" s="431"/>
      <c r="BG60" s="431"/>
      <c r="BH60" s="431"/>
      <c r="BI60" s="431"/>
      <c r="BJ60" s="431"/>
      <c r="BK60" s="431"/>
      <c r="BL60" s="431"/>
      <c r="BM60" s="431"/>
      <c r="BN60" s="431"/>
      <c r="BO60" s="431"/>
      <c r="BP60" s="431"/>
      <c r="BQ60" s="431"/>
      <c r="BR60" s="431"/>
      <c r="BS60" s="431"/>
      <c r="BT60" s="431"/>
      <c r="BU60" s="431"/>
      <c r="BV60" s="431"/>
      <c r="BW60" s="431"/>
      <c r="BX60" s="431"/>
      <c r="BY60" s="431"/>
      <c r="BZ60" s="431"/>
      <c r="CA60" s="431"/>
      <c r="CB60" s="431"/>
      <c r="CC60" s="431"/>
      <c r="CD60" s="431"/>
      <c r="CE60" s="431"/>
      <c r="CF60" s="431"/>
      <c r="CG60" s="431"/>
      <c r="CH60" s="431"/>
      <c r="CI60" s="431"/>
      <c r="CJ60" s="431"/>
      <c r="CK60" s="431"/>
      <c r="CL60" s="431"/>
      <c r="CM60" s="431"/>
      <c r="CN60" s="431"/>
      <c r="CO60" s="431"/>
      <c r="CP60" s="431"/>
      <c r="CQ60" s="431"/>
      <c r="CR60" s="431"/>
      <c r="CS60" s="431"/>
      <c r="CT60" s="431"/>
      <c r="CU60" s="431"/>
      <c r="CV60" s="431"/>
      <c r="CW60" s="431"/>
      <c r="CX60" s="431"/>
      <c r="CY60" s="431"/>
      <c r="CZ60" s="431"/>
      <c r="DA60" s="431"/>
      <c r="DB60" s="431"/>
      <c r="DC60" s="431"/>
      <c r="DD60" s="431"/>
      <c r="DE60" s="431"/>
      <c r="DF60" s="431"/>
      <c r="DG60" s="431"/>
      <c r="DH60" s="431"/>
      <c r="DI60" s="431"/>
      <c r="DJ60" s="431"/>
      <c r="DK60" s="431"/>
      <c r="DL60" s="431"/>
      <c r="DM60" s="431"/>
      <c r="DN60" s="431"/>
      <c r="DO60" s="431"/>
      <c r="DP60" s="431"/>
      <c r="DQ60" s="431"/>
      <c r="DR60" s="431"/>
      <c r="DS60" s="431"/>
      <c r="DT60" s="431"/>
      <c r="DU60" s="431"/>
      <c r="DV60" s="431"/>
      <c r="DW60" s="431"/>
      <c r="DX60" s="431"/>
      <c r="DY60" s="431"/>
      <c r="DZ60" s="431"/>
      <c r="EA60" s="431"/>
      <c r="EB60" s="431"/>
      <c r="EC60" s="431"/>
      <c r="ED60" s="431"/>
      <c r="EE60" s="431"/>
      <c r="EF60" s="431"/>
      <c r="EG60" s="431"/>
      <c r="EH60" s="431"/>
      <c r="EI60" s="431"/>
      <c r="EJ60" s="431"/>
      <c r="EK60" s="431"/>
      <c r="EL60" s="431"/>
      <c r="EM60" s="431"/>
      <c r="EN60" s="431"/>
      <c r="EO60" s="431"/>
      <c r="EP60" s="431"/>
      <c r="EQ60" s="431"/>
      <c r="ER60" s="431"/>
      <c r="ES60" s="431"/>
      <c r="ET60" s="431"/>
      <c r="EU60" s="431"/>
      <c r="EV60" s="431"/>
      <c r="EW60" s="431"/>
      <c r="EX60" s="431"/>
      <c r="EY60" s="431"/>
      <c r="EZ60" s="431"/>
      <c r="FA60" s="431"/>
      <c r="FB60" s="431"/>
      <c r="FC60" s="431"/>
      <c r="FD60" s="431"/>
      <c r="FE60" s="431"/>
      <c r="FF60" s="431"/>
      <c r="FG60" s="431"/>
      <c r="FH60" s="431"/>
      <c r="FI60" s="431"/>
      <c r="FJ60" s="431"/>
      <c r="FK60" s="431"/>
      <c r="FL60" s="431"/>
      <c r="FM60" s="431"/>
      <c r="FN60" s="431"/>
      <c r="FO60" s="431"/>
      <c r="FP60" s="431"/>
      <c r="FQ60" s="431"/>
      <c r="FR60" s="431"/>
      <c r="FS60" s="431"/>
      <c r="FT60" s="431"/>
      <c r="FU60" s="431"/>
      <c r="FV60" s="431"/>
      <c r="FW60" s="431"/>
      <c r="FX60" s="431"/>
      <c r="FY60" s="431"/>
      <c r="FZ60" s="431"/>
      <c r="GA60" s="431"/>
      <c r="GB60" s="431"/>
      <c r="GC60" s="431"/>
      <c r="GD60" s="431"/>
      <c r="GE60" s="431"/>
      <c r="GF60" s="431"/>
      <c r="GG60" s="431"/>
      <c r="GH60" s="431"/>
      <c r="GI60" s="431"/>
      <c r="GJ60" s="431"/>
      <c r="GK60" s="431"/>
      <c r="GL60" s="431"/>
      <c r="GM60" s="431"/>
      <c r="GN60" s="431"/>
      <c r="GO60" s="431"/>
      <c r="GP60" s="431"/>
      <c r="GQ60" s="431"/>
      <c r="GR60" s="431"/>
      <c r="GS60" s="431"/>
      <c r="GT60" s="431"/>
      <c r="GU60" s="431"/>
      <c r="GV60" s="431"/>
      <c r="GW60" s="431"/>
      <c r="GX60" s="431"/>
      <c r="GY60" s="431"/>
      <c r="GZ60" s="431"/>
      <c r="HA60" s="431"/>
      <c r="HB60" s="431"/>
      <c r="HC60" s="431"/>
      <c r="HD60" s="431"/>
      <c r="HE60" s="431"/>
      <c r="HF60" s="431"/>
      <c r="HG60" s="431"/>
      <c r="HH60" s="431"/>
      <c r="HI60" s="431"/>
      <c r="HJ60" s="431"/>
      <c r="HK60" s="431"/>
      <c r="HL60" s="431"/>
      <c r="HM60" s="431"/>
      <c r="HN60" s="431"/>
      <c r="HO60" s="431"/>
      <c r="HP60" s="431"/>
      <c r="HQ60" s="431"/>
      <c r="HR60" s="431"/>
      <c r="HS60" s="431"/>
      <c r="HT60" s="431"/>
      <c r="HU60" s="431"/>
      <c r="HV60" s="431"/>
      <c r="HW60" s="431"/>
      <c r="HX60" s="431"/>
      <c r="HY60" s="431"/>
      <c r="HZ60" s="431"/>
      <c r="IA60" s="431"/>
      <c r="IB60" s="431"/>
      <c r="IC60" s="431"/>
    </row>
    <row r="61" spans="1:237" x14ac:dyDescent="0.2">
      <c r="A61" s="420">
        <f t="shared" si="0"/>
        <v>34</v>
      </c>
      <c r="B61" s="421" t="s">
        <v>16</v>
      </c>
      <c r="C61" s="455" t="s">
        <v>1071</v>
      </c>
      <c r="D61" s="421" t="s">
        <v>1072</v>
      </c>
      <c r="E61" s="421" t="s">
        <v>1021</v>
      </c>
      <c r="F61" s="435" t="s">
        <v>1131</v>
      </c>
      <c r="G61" s="424" t="s">
        <v>1132</v>
      </c>
      <c r="H61" s="422">
        <v>2015</v>
      </c>
      <c r="I61" s="434" t="s">
        <v>956</v>
      </c>
      <c r="J61" s="425">
        <v>2022</v>
      </c>
      <c r="K61" s="426">
        <f t="shared" si="2"/>
        <v>7</v>
      </c>
      <c r="L61" s="429">
        <v>3009</v>
      </c>
      <c r="M61" s="428">
        <v>10482784.289999999</v>
      </c>
      <c r="N61" s="429">
        <f>M61/N6</f>
        <v>2436.8593994086136</v>
      </c>
      <c r="O61" s="432" t="s">
        <v>1133</v>
      </c>
      <c r="P61" s="421" t="s">
        <v>117</v>
      </c>
      <c r="Q61" s="421" t="s">
        <v>950</v>
      </c>
      <c r="R61" s="430"/>
      <c r="S61" s="430"/>
      <c r="T61" s="430"/>
      <c r="U61" s="430"/>
      <c r="V61" s="430"/>
      <c r="W61" s="430"/>
      <c r="X61" s="430"/>
      <c r="Y61" s="430"/>
      <c r="Z61" s="430"/>
      <c r="AA61" s="430"/>
      <c r="AB61" s="430"/>
      <c r="AC61" s="430"/>
      <c r="AD61" s="430"/>
      <c r="AE61" s="430"/>
      <c r="AF61" s="430"/>
      <c r="AG61" s="430"/>
      <c r="AH61" s="430"/>
      <c r="AI61" s="430"/>
      <c r="AJ61" s="430"/>
      <c r="AK61" s="430"/>
      <c r="AL61" s="430"/>
      <c r="AM61" s="430"/>
      <c r="AN61" s="430"/>
      <c r="AO61" s="430"/>
      <c r="AP61" s="430"/>
      <c r="AQ61" s="430"/>
      <c r="AR61" s="430"/>
      <c r="AS61" s="430"/>
      <c r="AT61" s="430"/>
      <c r="AU61" s="430"/>
      <c r="AV61" s="430"/>
      <c r="AW61" s="430"/>
      <c r="AX61" s="430"/>
      <c r="AY61" s="430"/>
      <c r="AZ61" s="430"/>
      <c r="BA61" s="431"/>
      <c r="BB61" s="431"/>
      <c r="BC61" s="431"/>
      <c r="BD61" s="431"/>
      <c r="BE61" s="431"/>
      <c r="BF61" s="431"/>
      <c r="BG61" s="431"/>
      <c r="BH61" s="431"/>
      <c r="BI61" s="431"/>
      <c r="BJ61" s="431"/>
      <c r="BK61" s="431"/>
      <c r="BL61" s="431"/>
      <c r="BM61" s="431"/>
      <c r="BN61" s="431"/>
      <c r="BO61" s="431"/>
      <c r="BP61" s="431"/>
      <c r="BQ61" s="431"/>
      <c r="BR61" s="431"/>
      <c r="BS61" s="431"/>
      <c r="BT61" s="431"/>
      <c r="BU61" s="431"/>
      <c r="BV61" s="431"/>
      <c r="BW61" s="431"/>
      <c r="BX61" s="431"/>
      <c r="BY61" s="431"/>
      <c r="BZ61" s="431"/>
      <c r="CA61" s="431"/>
      <c r="CB61" s="431"/>
      <c r="CC61" s="431"/>
      <c r="CD61" s="431"/>
      <c r="CE61" s="431"/>
      <c r="CF61" s="431"/>
      <c r="CG61" s="431"/>
      <c r="CH61" s="431"/>
      <c r="CI61" s="431"/>
      <c r="CJ61" s="431"/>
      <c r="CK61" s="431"/>
      <c r="CL61" s="431"/>
      <c r="CM61" s="431"/>
      <c r="CN61" s="431"/>
      <c r="CO61" s="431"/>
      <c r="CP61" s="431"/>
      <c r="CQ61" s="431"/>
      <c r="CR61" s="431"/>
      <c r="CS61" s="431"/>
      <c r="CT61" s="431"/>
      <c r="CU61" s="431"/>
      <c r="CV61" s="431"/>
      <c r="CW61" s="431"/>
      <c r="CX61" s="431"/>
      <c r="CY61" s="431"/>
      <c r="CZ61" s="431"/>
      <c r="DA61" s="431"/>
      <c r="DB61" s="431"/>
      <c r="DC61" s="431"/>
      <c r="DD61" s="431"/>
      <c r="DE61" s="431"/>
      <c r="DF61" s="431"/>
      <c r="DG61" s="431"/>
      <c r="DH61" s="431"/>
      <c r="DI61" s="431"/>
      <c r="DJ61" s="431"/>
      <c r="DK61" s="431"/>
      <c r="DL61" s="431"/>
      <c r="DM61" s="431"/>
      <c r="DN61" s="431"/>
      <c r="DO61" s="431"/>
      <c r="DP61" s="431"/>
      <c r="DQ61" s="431"/>
      <c r="DR61" s="431"/>
      <c r="DS61" s="431"/>
      <c r="DT61" s="431"/>
      <c r="DU61" s="431"/>
      <c r="DV61" s="431"/>
      <c r="DW61" s="431"/>
      <c r="DX61" s="431"/>
      <c r="DY61" s="431"/>
      <c r="DZ61" s="431"/>
      <c r="EA61" s="431"/>
      <c r="EB61" s="431"/>
      <c r="EC61" s="431"/>
      <c r="ED61" s="431"/>
      <c r="EE61" s="431"/>
      <c r="EF61" s="431"/>
      <c r="EG61" s="431"/>
      <c r="EH61" s="431"/>
      <c r="EI61" s="431"/>
      <c r="EJ61" s="431"/>
      <c r="EK61" s="431"/>
      <c r="EL61" s="431"/>
      <c r="EM61" s="431"/>
      <c r="EN61" s="431"/>
      <c r="EO61" s="431"/>
      <c r="EP61" s="431"/>
      <c r="EQ61" s="431"/>
      <c r="ER61" s="431"/>
      <c r="ES61" s="431"/>
      <c r="ET61" s="431"/>
      <c r="EU61" s="431"/>
      <c r="EV61" s="431"/>
      <c r="EW61" s="431"/>
      <c r="EX61" s="431"/>
      <c r="EY61" s="431"/>
      <c r="EZ61" s="431"/>
      <c r="FA61" s="431"/>
      <c r="FB61" s="431"/>
      <c r="FC61" s="431"/>
      <c r="FD61" s="431"/>
      <c r="FE61" s="431"/>
      <c r="FF61" s="431"/>
      <c r="FG61" s="431"/>
      <c r="FH61" s="431"/>
      <c r="FI61" s="431"/>
      <c r="FJ61" s="431"/>
      <c r="FK61" s="431"/>
      <c r="FL61" s="431"/>
      <c r="FM61" s="431"/>
      <c r="FN61" s="431"/>
      <c r="FO61" s="431"/>
      <c r="FP61" s="431"/>
      <c r="FQ61" s="431"/>
      <c r="FR61" s="431"/>
      <c r="FS61" s="431"/>
      <c r="FT61" s="431"/>
      <c r="FU61" s="431"/>
      <c r="FV61" s="431"/>
      <c r="FW61" s="431"/>
      <c r="FX61" s="431"/>
      <c r="FY61" s="431"/>
      <c r="FZ61" s="431"/>
      <c r="GA61" s="431"/>
      <c r="GB61" s="431"/>
      <c r="GC61" s="431"/>
      <c r="GD61" s="431"/>
      <c r="GE61" s="431"/>
      <c r="GF61" s="431"/>
      <c r="GG61" s="431"/>
      <c r="GH61" s="431"/>
      <c r="GI61" s="431"/>
      <c r="GJ61" s="431"/>
      <c r="GK61" s="431"/>
      <c r="GL61" s="431"/>
      <c r="GM61" s="431"/>
      <c r="GN61" s="431"/>
      <c r="GO61" s="431"/>
      <c r="GP61" s="431"/>
      <c r="GQ61" s="431"/>
      <c r="GR61" s="431"/>
      <c r="GS61" s="431"/>
      <c r="GT61" s="431"/>
      <c r="GU61" s="431"/>
      <c r="GV61" s="431"/>
      <c r="GW61" s="431"/>
      <c r="GX61" s="431"/>
      <c r="GY61" s="431"/>
      <c r="GZ61" s="431"/>
      <c r="HA61" s="431"/>
      <c r="HB61" s="431"/>
      <c r="HC61" s="431"/>
      <c r="HD61" s="431"/>
      <c r="HE61" s="431"/>
      <c r="HF61" s="431"/>
      <c r="HG61" s="431"/>
      <c r="HH61" s="431"/>
      <c r="HI61" s="431"/>
      <c r="HJ61" s="431"/>
      <c r="HK61" s="431"/>
      <c r="HL61" s="431"/>
      <c r="HM61" s="431"/>
      <c r="HN61" s="431"/>
      <c r="HO61" s="431"/>
      <c r="HP61" s="431"/>
      <c r="HQ61" s="431"/>
      <c r="HR61" s="431"/>
      <c r="HS61" s="431"/>
      <c r="HT61" s="431"/>
      <c r="HU61" s="431"/>
      <c r="HV61" s="431"/>
      <c r="HW61" s="431"/>
      <c r="HX61" s="431"/>
      <c r="HY61" s="431"/>
      <c r="HZ61" s="431"/>
      <c r="IA61" s="431"/>
      <c r="IB61" s="431"/>
      <c r="IC61" s="431"/>
    </row>
    <row r="62" spans="1:237" x14ac:dyDescent="0.2">
      <c r="A62" s="420">
        <v>35</v>
      </c>
      <c r="B62" s="421" t="s">
        <v>992</v>
      </c>
      <c r="C62" s="455" t="s">
        <v>1134</v>
      </c>
      <c r="D62" s="421" t="s">
        <v>1031</v>
      </c>
      <c r="E62" s="421" t="s">
        <v>1021</v>
      </c>
      <c r="F62" s="435" t="s">
        <v>1135</v>
      </c>
      <c r="G62" s="424" t="s">
        <v>1136</v>
      </c>
      <c r="H62" s="422">
        <v>2010</v>
      </c>
      <c r="I62" s="421" t="s">
        <v>947</v>
      </c>
      <c r="J62" s="425">
        <v>2020</v>
      </c>
      <c r="K62" s="426">
        <f>J62-H62</f>
        <v>10</v>
      </c>
      <c r="L62" s="427">
        <v>2576</v>
      </c>
      <c r="M62" s="428">
        <v>3912350</v>
      </c>
      <c r="N62" s="429" t="e">
        <f>#REF!/N38</f>
        <v>#REF!</v>
      </c>
      <c r="O62" s="468" t="s">
        <v>1137</v>
      </c>
      <c r="P62" s="430" t="s">
        <v>21</v>
      </c>
      <c r="Q62" s="430" t="s">
        <v>1038</v>
      </c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0"/>
      <c r="AG62" s="430"/>
      <c r="AH62" s="430"/>
      <c r="AI62" s="430"/>
      <c r="AJ62" s="430"/>
      <c r="AK62" s="430"/>
      <c r="AL62" s="430"/>
      <c r="AM62" s="430"/>
      <c r="AN62" s="430"/>
      <c r="AO62" s="430"/>
      <c r="AP62" s="430"/>
      <c r="AQ62" s="430"/>
      <c r="AR62" s="430"/>
      <c r="AS62" s="430"/>
      <c r="AT62" s="430"/>
      <c r="AU62" s="430"/>
      <c r="AV62" s="430"/>
      <c r="AW62" s="430"/>
      <c r="AX62" s="430"/>
      <c r="AY62" s="431"/>
      <c r="AZ62" s="431"/>
      <c r="BA62" s="431"/>
      <c r="BB62" s="431"/>
      <c r="BC62" s="431"/>
      <c r="BD62" s="431"/>
      <c r="BE62" s="431"/>
      <c r="BF62" s="431"/>
      <c r="BG62" s="431"/>
      <c r="BH62" s="431"/>
      <c r="BI62" s="431"/>
      <c r="BJ62" s="431"/>
      <c r="BK62" s="431"/>
      <c r="BL62" s="431"/>
      <c r="BM62" s="431"/>
      <c r="BN62" s="431"/>
      <c r="BO62" s="431"/>
      <c r="BP62" s="431"/>
      <c r="BQ62" s="431"/>
      <c r="BR62" s="431"/>
      <c r="BS62" s="431"/>
      <c r="BT62" s="431"/>
      <c r="BU62" s="431"/>
      <c r="BV62" s="431"/>
      <c r="BW62" s="431"/>
      <c r="BX62" s="431"/>
      <c r="BY62" s="431"/>
      <c r="BZ62" s="431"/>
      <c r="CA62" s="431"/>
      <c r="CB62" s="431"/>
      <c r="CC62" s="431"/>
      <c r="CD62" s="431"/>
      <c r="CE62" s="431"/>
      <c r="CF62" s="431"/>
      <c r="CG62" s="431"/>
      <c r="CH62" s="431"/>
      <c r="CI62" s="431"/>
      <c r="CJ62" s="431"/>
      <c r="CK62" s="431"/>
      <c r="CL62" s="431"/>
      <c r="CM62" s="431"/>
      <c r="CN62" s="431"/>
      <c r="CO62" s="431"/>
      <c r="CP62" s="431"/>
      <c r="CQ62" s="431"/>
      <c r="CR62" s="431"/>
      <c r="CS62" s="431"/>
      <c r="CT62" s="431"/>
      <c r="CU62" s="431"/>
      <c r="CV62" s="431"/>
      <c r="CW62" s="431"/>
      <c r="CX62" s="431"/>
      <c r="CY62" s="431"/>
      <c r="CZ62" s="431"/>
      <c r="DA62" s="431"/>
      <c r="DB62" s="431"/>
      <c r="DC62" s="431"/>
      <c r="DD62" s="431"/>
      <c r="DE62" s="431"/>
      <c r="DF62" s="431"/>
      <c r="DG62" s="431"/>
      <c r="DH62" s="431"/>
      <c r="DI62" s="431"/>
      <c r="DJ62" s="431"/>
      <c r="DK62" s="431"/>
      <c r="DL62" s="431"/>
      <c r="DM62" s="431"/>
      <c r="DN62" s="431"/>
      <c r="DO62" s="431"/>
      <c r="DP62" s="431"/>
      <c r="DQ62" s="431"/>
      <c r="DR62" s="431"/>
      <c r="DS62" s="431"/>
      <c r="DT62" s="431"/>
      <c r="DU62" s="431"/>
      <c r="DV62" s="431"/>
      <c r="DW62" s="431"/>
      <c r="DX62" s="431"/>
      <c r="DY62" s="431"/>
      <c r="DZ62" s="431"/>
      <c r="EA62" s="431"/>
      <c r="EB62" s="431"/>
      <c r="EC62" s="431"/>
      <c r="ED62" s="431"/>
      <c r="EE62" s="431"/>
      <c r="EF62" s="431"/>
      <c r="EG62" s="431"/>
      <c r="EH62" s="431"/>
      <c r="EI62" s="431"/>
      <c r="EJ62" s="431"/>
      <c r="EK62" s="431"/>
      <c r="EL62" s="431"/>
      <c r="EM62" s="431"/>
      <c r="EN62" s="431"/>
      <c r="EO62" s="431"/>
      <c r="EP62" s="431"/>
      <c r="EQ62" s="431"/>
      <c r="ER62" s="431"/>
      <c r="ES62" s="431"/>
      <c r="ET62" s="431"/>
      <c r="EU62" s="431"/>
      <c r="EV62" s="431"/>
      <c r="EW62" s="431"/>
      <c r="EX62" s="431"/>
      <c r="EY62" s="431"/>
      <c r="EZ62" s="431"/>
      <c r="FA62" s="431"/>
      <c r="FB62" s="431"/>
      <c r="FC62" s="431"/>
      <c r="FD62" s="431"/>
      <c r="FE62" s="431"/>
      <c r="FF62" s="431"/>
      <c r="FG62" s="431"/>
      <c r="FH62" s="431"/>
      <c r="FI62" s="431"/>
      <c r="FJ62" s="431"/>
      <c r="FK62" s="431"/>
      <c r="FL62" s="431"/>
      <c r="FM62" s="431"/>
      <c r="FN62" s="431"/>
      <c r="FO62" s="431"/>
      <c r="FP62" s="431"/>
      <c r="FQ62" s="431"/>
      <c r="FR62" s="431"/>
      <c r="FS62" s="431"/>
      <c r="FT62" s="431"/>
      <c r="FU62" s="431"/>
      <c r="FV62" s="431"/>
      <c r="FW62" s="431"/>
      <c r="FX62" s="431"/>
      <c r="FY62" s="431"/>
      <c r="FZ62" s="431"/>
      <c r="GA62" s="431"/>
      <c r="GB62" s="431"/>
      <c r="GC62" s="431"/>
      <c r="GD62" s="431"/>
      <c r="GE62" s="431"/>
      <c r="GF62" s="431"/>
      <c r="GG62" s="431"/>
      <c r="GH62" s="431"/>
      <c r="GI62" s="431"/>
      <c r="GJ62" s="431"/>
      <c r="GK62" s="431"/>
      <c r="GL62" s="431"/>
      <c r="GM62" s="431"/>
      <c r="GN62" s="431"/>
      <c r="GO62" s="431"/>
      <c r="GP62" s="431"/>
      <c r="GQ62" s="431"/>
      <c r="GR62" s="431"/>
      <c r="GS62" s="431"/>
      <c r="GT62" s="431"/>
      <c r="GU62" s="431"/>
      <c r="GV62" s="431"/>
      <c r="GW62" s="431"/>
      <c r="GX62" s="431"/>
      <c r="GY62" s="431"/>
      <c r="GZ62" s="431"/>
      <c r="HA62" s="431"/>
      <c r="HB62" s="431"/>
      <c r="HC62" s="431"/>
      <c r="HD62" s="431"/>
      <c r="HE62" s="431"/>
      <c r="HF62" s="431"/>
      <c r="HG62" s="431"/>
      <c r="HH62" s="431"/>
      <c r="HI62" s="431"/>
      <c r="HJ62" s="431"/>
      <c r="HK62" s="431"/>
      <c r="HL62" s="431"/>
      <c r="HM62" s="431"/>
      <c r="HN62" s="431"/>
      <c r="HO62" s="431"/>
      <c r="HP62" s="431"/>
      <c r="HQ62" s="431"/>
      <c r="HR62" s="431"/>
      <c r="HS62" s="431"/>
      <c r="HT62" s="431"/>
      <c r="HU62" s="431"/>
      <c r="HV62" s="431"/>
      <c r="HW62" s="431"/>
      <c r="HX62" s="431"/>
      <c r="HY62" s="431"/>
      <c r="HZ62" s="431"/>
      <c r="IA62" s="431"/>
    </row>
    <row r="63" spans="1:237" ht="15" x14ac:dyDescent="0.25">
      <c r="A63" s="420">
        <v>36</v>
      </c>
      <c r="B63" s="421" t="s">
        <v>1004</v>
      </c>
      <c r="C63" s="455" t="s">
        <v>1138</v>
      </c>
      <c r="D63" s="421" t="s">
        <v>1072</v>
      </c>
      <c r="E63" s="421" t="s">
        <v>1021</v>
      </c>
      <c r="F63" s="2" t="s">
        <v>1139</v>
      </c>
      <c r="G63" s="469" t="s">
        <v>1140</v>
      </c>
      <c r="H63" s="422">
        <v>2021</v>
      </c>
      <c r="I63" s="434" t="s">
        <v>410</v>
      </c>
      <c r="J63" s="425">
        <v>2022</v>
      </c>
      <c r="K63" s="426">
        <v>1</v>
      </c>
      <c r="L63">
        <v>4184.2</v>
      </c>
      <c r="M63" s="428">
        <v>14576957.801999999</v>
      </c>
      <c r="N63" s="429">
        <f>M63/N6</f>
        <v>3388.6032233318451</v>
      </c>
      <c r="O63" s="470" t="s">
        <v>1141</v>
      </c>
      <c r="P63" s="421" t="s">
        <v>207</v>
      </c>
      <c r="Q63" s="421" t="s">
        <v>950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  <c r="AF63" s="431"/>
      <c r="AG63" s="431"/>
      <c r="AH63" s="431"/>
      <c r="AI63" s="431"/>
      <c r="AJ63" s="431"/>
      <c r="AK63" s="431"/>
      <c r="AL63" s="431"/>
      <c r="AM63" s="431"/>
      <c r="AN63" s="431"/>
      <c r="AO63" s="431"/>
      <c r="AP63" s="431"/>
      <c r="AQ63" s="431"/>
      <c r="AR63" s="431"/>
      <c r="AS63" s="431"/>
      <c r="AT63" s="431"/>
      <c r="AU63" s="431"/>
      <c r="AV63" s="431"/>
      <c r="AW63" s="431"/>
      <c r="AX63" s="431"/>
      <c r="AY63" s="431"/>
      <c r="AZ63" s="431"/>
      <c r="BA63" s="431"/>
      <c r="BB63" s="431"/>
      <c r="BC63" s="431"/>
      <c r="BD63" s="431"/>
      <c r="BE63" s="431"/>
      <c r="BF63" s="431"/>
      <c r="BG63" s="431"/>
      <c r="BH63" s="431"/>
      <c r="BI63" s="431"/>
      <c r="BJ63" s="431"/>
      <c r="BK63" s="431"/>
      <c r="BL63" s="431"/>
      <c r="BM63" s="431"/>
      <c r="BN63" s="431"/>
      <c r="BO63" s="431"/>
      <c r="BP63" s="431"/>
      <c r="BQ63" s="431"/>
      <c r="BR63" s="431"/>
      <c r="BS63" s="431"/>
      <c r="BT63" s="431"/>
      <c r="BU63" s="431"/>
      <c r="BV63" s="431"/>
      <c r="BW63" s="431"/>
      <c r="BX63" s="431"/>
      <c r="BY63" s="431"/>
      <c r="BZ63" s="431"/>
      <c r="CA63" s="431"/>
      <c r="CB63" s="431"/>
      <c r="CC63" s="431"/>
      <c r="CD63" s="431"/>
      <c r="CE63" s="431"/>
      <c r="CF63" s="431"/>
      <c r="CG63" s="431"/>
      <c r="CH63" s="431"/>
      <c r="CI63" s="431"/>
      <c r="CJ63" s="431"/>
      <c r="CK63" s="431"/>
      <c r="CL63" s="431"/>
      <c r="CM63" s="431"/>
      <c r="CN63" s="431"/>
      <c r="CO63" s="431"/>
      <c r="CP63" s="431"/>
      <c r="CQ63" s="431"/>
      <c r="CR63" s="431"/>
      <c r="CS63" s="431"/>
      <c r="CT63" s="431"/>
      <c r="CU63" s="431"/>
      <c r="CV63" s="431"/>
      <c r="CW63" s="431"/>
      <c r="CX63" s="431"/>
      <c r="CY63" s="431"/>
      <c r="CZ63" s="431"/>
      <c r="DA63" s="431"/>
      <c r="DB63" s="431"/>
      <c r="DC63" s="431"/>
      <c r="DD63" s="431"/>
      <c r="DE63" s="431"/>
      <c r="DF63" s="431"/>
      <c r="DG63" s="431"/>
      <c r="DH63" s="431"/>
      <c r="DI63" s="431"/>
      <c r="DJ63" s="431"/>
      <c r="DK63" s="431"/>
      <c r="DL63" s="431"/>
      <c r="DM63" s="431"/>
      <c r="DN63" s="431"/>
      <c r="DO63" s="431"/>
      <c r="DP63" s="431"/>
      <c r="DQ63" s="431"/>
      <c r="DR63" s="431"/>
      <c r="DS63" s="431"/>
      <c r="DT63" s="431"/>
      <c r="DU63" s="431"/>
      <c r="DV63" s="431"/>
      <c r="DW63" s="431"/>
      <c r="DX63" s="431"/>
      <c r="DY63" s="431"/>
      <c r="DZ63" s="431"/>
      <c r="EA63" s="431"/>
      <c r="EB63" s="431"/>
      <c r="EC63" s="431"/>
      <c r="ED63" s="431"/>
      <c r="EE63" s="431"/>
      <c r="EF63" s="431"/>
      <c r="EG63" s="431"/>
      <c r="EH63" s="431"/>
      <c r="EI63" s="431"/>
      <c r="EJ63" s="431"/>
      <c r="EK63" s="431"/>
      <c r="EL63" s="431"/>
      <c r="EM63" s="431"/>
      <c r="EN63" s="431"/>
      <c r="EO63" s="431"/>
      <c r="EP63" s="431"/>
      <c r="EQ63" s="431"/>
      <c r="ER63" s="431"/>
      <c r="ES63" s="431"/>
      <c r="ET63" s="431"/>
      <c r="EU63" s="431"/>
      <c r="EV63" s="431"/>
      <c r="EW63" s="431"/>
      <c r="EX63" s="431"/>
      <c r="EY63" s="431"/>
      <c r="EZ63" s="431"/>
      <c r="FA63" s="431"/>
      <c r="FB63" s="431"/>
      <c r="FC63" s="431"/>
      <c r="FD63" s="431"/>
      <c r="FE63" s="431"/>
      <c r="FF63" s="431"/>
      <c r="FG63" s="431"/>
      <c r="FH63" s="431"/>
      <c r="FI63" s="431"/>
      <c r="FJ63" s="431"/>
      <c r="FK63" s="431"/>
      <c r="FL63" s="431"/>
      <c r="FM63" s="431"/>
      <c r="FN63" s="431"/>
      <c r="FO63" s="431"/>
      <c r="FP63" s="431"/>
      <c r="FQ63" s="431"/>
      <c r="FR63" s="431"/>
      <c r="FS63" s="431"/>
      <c r="FT63" s="431"/>
      <c r="FU63" s="431"/>
      <c r="FV63" s="431"/>
      <c r="FW63" s="431"/>
      <c r="FX63" s="431"/>
      <c r="FY63" s="431"/>
      <c r="FZ63" s="431"/>
      <c r="GA63" s="431"/>
      <c r="GB63" s="431"/>
      <c r="GC63" s="431"/>
      <c r="GD63" s="431"/>
      <c r="GE63" s="431"/>
      <c r="GF63" s="431"/>
      <c r="GG63" s="431"/>
      <c r="GH63" s="431"/>
      <c r="GI63" s="431"/>
      <c r="GJ63" s="431"/>
      <c r="GK63" s="431"/>
      <c r="GL63" s="431"/>
      <c r="GM63" s="431"/>
      <c r="GN63" s="431"/>
      <c r="GO63" s="431"/>
      <c r="GP63" s="431"/>
      <c r="GQ63" s="431"/>
      <c r="GR63" s="431"/>
      <c r="GS63" s="431"/>
      <c r="GT63" s="431"/>
      <c r="GU63" s="431"/>
      <c r="GV63" s="431"/>
      <c r="GW63" s="431"/>
      <c r="GX63" s="431"/>
      <c r="GY63" s="431"/>
      <c r="GZ63" s="431"/>
      <c r="HA63" s="431"/>
      <c r="HB63" s="431"/>
      <c r="HC63" s="431"/>
      <c r="HD63" s="431"/>
      <c r="HE63" s="431"/>
      <c r="HF63" s="431"/>
      <c r="HG63" s="431"/>
      <c r="HH63" s="431"/>
      <c r="HI63" s="431"/>
      <c r="HJ63" s="431"/>
      <c r="HK63" s="431"/>
      <c r="HL63" s="431"/>
      <c r="HM63" s="431"/>
      <c r="HN63" s="431"/>
      <c r="HO63" s="431"/>
      <c r="HP63" s="431"/>
      <c r="HQ63" s="431"/>
      <c r="HR63" s="431"/>
      <c r="HS63" s="431"/>
      <c r="HT63" s="431"/>
      <c r="HU63" s="431"/>
      <c r="HV63" s="431"/>
      <c r="HW63" s="431"/>
      <c r="HX63" s="431"/>
      <c r="HY63" s="431"/>
      <c r="HZ63" s="431"/>
      <c r="IA63" s="431"/>
      <c r="IB63" s="431"/>
      <c r="IC63" s="431"/>
    </row>
    <row r="64" spans="1:237" ht="15" x14ac:dyDescent="0.25">
      <c r="A64" s="420">
        <v>37</v>
      </c>
      <c r="B64" s="421" t="s">
        <v>1004</v>
      </c>
      <c r="C64" s="455" t="s">
        <v>1138</v>
      </c>
      <c r="D64" s="421" t="s">
        <v>1072</v>
      </c>
      <c r="E64" s="421" t="s">
        <v>1021</v>
      </c>
      <c r="F64" s="2" t="s">
        <v>1142</v>
      </c>
      <c r="G64" s="469" t="s">
        <v>1143</v>
      </c>
      <c r="H64" s="422">
        <v>2021</v>
      </c>
      <c r="I64" s="434" t="s">
        <v>410</v>
      </c>
      <c r="J64" s="425">
        <v>2022</v>
      </c>
      <c r="K64" s="426"/>
      <c r="L64" s="429">
        <v>4184.2</v>
      </c>
      <c r="M64" s="428">
        <v>14576957.801999999</v>
      </c>
      <c r="N64" s="429"/>
      <c r="O64" s="470" t="s">
        <v>1144</v>
      </c>
      <c r="P64" s="421" t="s">
        <v>207</v>
      </c>
      <c r="Q64" s="421" t="s">
        <v>950</v>
      </c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31"/>
      <c r="AK64" s="431"/>
      <c r="AL64" s="431"/>
      <c r="AM64" s="431"/>
      <c r="AN64" s="431"/>
      <c r="AO64" s="431"/>
      <c r="AP64" s="431"/>
      <c r="AQ64" s="431"/>
      <c r="AR64" s="431"/>
      <c r="AS64" s="431"/>
      <c r="AT64" s="431"/>
      <c r="AU64" s="431"/>
      <c r="AV64" s="431"/>
      <c r="AW64" s="431"/>
      <c r="AX64" s="431"/>
      <c r="AY64" s="431"/>
      <c r="AZ64" s="431"/>
      <c r="BA64" s="431"/>
      <c r="BB64" s="431"/>
      <c r="BC64" s="431"/>
      <c r="BD64" s="431"/>
      <c r="BE64" s="431"/>
      <c r="BF64" s="431"/>
      <c r="BG64" s="431"/>
      <c r="BH64" s="431"/>
      <c r="BI64" s="431"/>
      <c r="BJ64" s="431"/>
      <c r="BK64" s="431"/>
      <c r="BL64" s="431"/>
      <c r="BM64" s="431"/>
      <c r="BN64" s="431"/>
      <c r="BO64" s="431"/>
      <c r="BP64" s="431"/>
      <c r="BQ64" s="431"/>
      <c r="BR64" s="431"/>
      <c r="BS64" s="431"/>
      <c r="BT64" s="431"/>
      <c r="BU64" s="431"/>
      <c r="BV64" s="431"/>
      <c r="BW64" s="431"/>
      <c r="BX64" s="431"/>
      <c r="BY64" s="431"/>
      <c r="BZ64" s="431"/>
      <c r="CA64" s="431"/>
      <c r="CB64" s="431"/>
      <c r="CC64" s="431"/>
      <c r="CD64" s="431"/>
      <c r="CE64" s="431"/>
      <c r="CF64" s="431"/>
      <c r="CG64" s="431"/>
      <c r="CH64" s="431"/>
      <c r="CI64" s="431"/>
      <c r="CJ64" s="431"/>
      <c r="CK64" s="431"/>
      <c r="CL64" s="431"/>
      <c r="CM64" s="431"/>
      <c r="CN64" s="431"/>
      <c r="CO64" s="431"/>
      <c r="CP64" s="431"/>
      <c r="CQ64" s="431"/>
      <c r="CR64" s="431"/>
      <c r="CS64" s="431"/>
      <c r="CT64" s="431"/>
      <c r="CU64" s="431"/>
      <c r="CV64" s="431"/>
      <c r="CW64" s="431"/>
      <c r="CX64" s="431"/>
      <c r="CY64" s="431"/>
      <c r="CZ64" s="431"/>
      <c r="DA64" s="431"/>
      <c r="DB64" s="431"/>
      <c r="DC64" s="431"/>
      <c r="DD64" s="431"/>
      <c r="DE64" s="431"/>
      <c r="DF64" s="431"/>
      <c r="DG64" s="431"/>
      <c r="DH64" s="431"/>
      <c r="DI64" s="431"/>
      <c r="DJ64" s="431"/>
      <c r="DK64" s="431"/>
      <c r="DL64" s="431"/>
      <c r="DM64" s="431"/>
      <c r="DN64" s="431"/>
      <c r="DO64" s="431"/>
      <c r="DP64" s="431"/>
      <c r="DQ64" s="431"/>
      <c r="DR64" s="431"/>
      <c r="DS64" s="431"/>
      <c r="DT64" s="431"/>
      <c r="DU64" s="431"/>
      <c r="DV64" s="431"/>
      <c r="DW64" s="431"/>
      <c r="DX64" s="431"/>
      <c r="DY64" s="431"/>
      <c r="DZ64" s="431"/>
      <c r="EA64" s="431"/>
      <c r="EB64" s="431"/>
      <c r="EC64" s="431"/>
      <c r="ED64" s="431"/>
      <c r="EE64" s="431"/>
      <c r="EF64" s="431"/>
      <c r="EG64" s="431"/>
      <c r="EH64" s="431"/>
      <c r="EI64" s="431"/>
      <c r="EJ64" s="431"/>
      <c r="EK64" s="431"/>
      <c r="EL64" s="431"/>
      <c r="EM64" s="431"/>
      <c r="EN64" s="431"/>
      <c r="EO64" s="431"/>
      <c r="EP64" s="431"/>
      <c r="EQ64" s="431"/>
      <c r="ER64" s="431"/>
      <c r="ES64" s="431"/>
      <c r="ET64" s="431"/>
      <c r="EU64" s="431"/>
      <c r="EV64" s="431"/>
      <c r="EW64" s="431"/>
      <c r="EX64" s="431"/>
      <c r="EY64" s="431"/>
      <c r="EZ64" s="431"/>
      <c r="FA64" s="431"/>
      <c r="FB64" s="431"/>
      <c r="FC64" s="431"/>
      <c r="FD64" s="431"/>
      <c r="FE64" s="431"/>
      <c r="FF64" s="431"/>
      <c r="FG64" s="431"/>
      <c r="FH64" s="431"/>
      <c r="FI64" s="431"/>
      <c r="FJ64" s="431"/>
      <c r="FK64" s="431"/>
      <c r="FL64" s="431"/>
      <c r="FM64" s="431"/>
      <c r="FN64" s="431"/>
      <c r="FO64" s="431"/>
      <c r="FP64" s="431"/>
      <c r="FQ64" s="431"/>
      <c r="FR64" s="431"/>
      <c r="FS64" s="431"/>
      <c r="FT64" s="431"/>
      <c r="FU64" s="431"/>
      <c r="FV64" s="431"/>
      <c r="FW64" s="431"/>
      <c r="FX64" s="431"/>
      <c r="FY64" s="431"/>
      <c r="FZ64" s="431"/>
      <c r="GA64" s="431"/>
      <c r="GB64" s="431"/>
      <c r="GC64" s="431"/>
      <c r="GD64" s="431"/>
      <c r="GE64" s="431"/>
      <c r="GF64" s="431"/>
      <c r="GG64" s="431"/>
      <c r="GH64" s="431"/>
      <c r="GI64" s="431"/>
      <c r="GJ64" s="431"/>
      <c r="GK64" s="431"/>
      <c r="GL64" s="431"/>
      <c r="GM64" s="431"/>
      <c r="GN64" s="431"/>
      <c r="GO64" s="431"/>
      <c r="GP64" s="431"/>
      <c r="GQ64" s="431"/>
      <c r="GR64" s="431"/>
      <c r="GS64" s="431"/>
      <c r="GT64" s="431"/>
      <c r="GU64" s="431"/>
      <c r="GV64" s="431"/>
      <c r="GW64" s="431"/>
      <c r="GX64" s="431"/>
      <c r="GY64" s="431"/>
      <c r="GZ64" s="431"/>
      <c r="HA64" s="431"/>
      <c r="HB64" s="431"/>
      <c r="HC64" s="431"/>
      <c r="HD64" s="431"/>
      <c r="HE64" s="431"/>
      <c r="HF64" s="431"/>
      <c r="HG64" s="431"/>
      <c r="HH64" s="431"/>
      <c r="HI64" s="431"/>
      <c r="HJ64" s="431"/>
      <c r="HK64" s="431"/>
      <c r="HL64" s="431"/>
      <c r="HM64" s="431"/>
      <c r="HN64" s="431"/>
      <c r="HO64" s="431"/>
      <c r="HP64" s="431"/>
      <c r="HQ64" s="431"/>
      <c r="HR64" s="431"/>
      <c r="HS64" s="431"/>
      <c r="HT64" s="431"/>
      <c r="HU64" s="431"/>
      <c r="HV64" s="431"/>
      <c r="HW64" s="431"/>
      <c r="HX64" s="431"/>
      <c r="HY64" s="431"/>
      <c r="HZ64" s="431"/>
      <c r="IA64" s="431"/>
      <c r="IB64" s="431"/>
      <c r="IC64" s="431"/>
    </row>
    <row r="65" spans="1:237" ht="15" x14ac:dyDescent="0.25">
      <c r="A65" s="420">
        <f t="shared" si="0"/>
        <v>38</v>
      </c>
      <c r="B65" s="421" t="s">
        <v>1004</v>
      </c>
      <c r="C65" s="455" t="s">
        <v>1138</v>
      </c>
      <c r="D65" s="421" t="s">
        <v>1072</v>
      </c>
      <c r="E65" s="421" t="s">
        <v>1021</v>
      </c>
      <c r="F65" s="2" t="s">
        <v>1145</v>
      </c>
      <c r="G65" s="469" t="s">
        <v>1146</v>
      </c>
      <c r="H65" s="422">
        <v>2021</v>
      </c>
      <c r="I65" s="434" t="s">
        <v>410</v>
      </c>
      <c r="J65" s="425">
        <v>2022</v>
      </c>
      <c r="K65" s="426"/>
      <c r="L65" s="429">
        <v>4184.2</v>
      </c>
      <c r="M65" s="428">
        <v>14576957.801999999</v>
      </c>
      <c r="N65" s="429"/>
      <c r="O65" s="470" t="s">
        <v>1147</v>
      </c>
      <c r="P65" s="421" t="s">
        <v>207</v>
      </c>
      <c r="Q65" s="421" t="s">
        <v>950</v>
      </c>
      <c r="R65" s="431"/>
      <c r="S65" s="431"/>
      <c r="T65" s="431"/>
      <c r="U65" s="431"/>
      <c r="V65" s="431"/>
      <c r="W65" s="431"/>
      <c r="X65" s="431"/>
      <c r="Y65" s="431"/>
      <c r="Z65" s="431"/>
      <c r="AA65" s="431"/>
      <c r="AB65" s="431"/>
      <c r="AC65" s="431"/>
      <c r="AD65" s="431"/>
      <c r="AE65" s="431"/>
      <c r="AF65" s="431"/>
      <c r="AG65" s="431"/>
      <c r="AH65" s="431"/>
      <c r="AI65" s="431"/>
      <c r="AJ65" s="431"/>
      <c r="AK65" s="431"/>
      <c r="AL65" s="431"/>
      <c r="AM65" s="431"/>
      <c r="AN65" s="431"/>
      <c r="AO65" s="431"/>
      <c r="AP65" s="431"/>
      <c r="AQ65" s="431"/>
      <c r="AR65" s="431"/>
      <c r="AS65" s="431"/>
      <c r="AT65" s="431"/>
      <c r="AU65" s="431"/>
      <c r="AV65" s="431"/>
      <c r="AW65" s="431"/>
      <c r="AX65" s="431"/>
      <c r="AY65" s="431"/>
      <c r="AZ65" s="431"/>
      <c r="BA65" s="431"/>
      <c r="BB65" s="431"/>
      <c r="BC65" s="431"/>
      <c r="BD65" s="431"/>
      <c r="BE65" s="431"/>
      <c r="BF65" s="431"/>
      <c r="BG65" s="431"/>
      <c r="BH65" s="431"/>
      <c r="BI65" s="431"/>
      <c r="BJ65" s="431"/>
      <c r="BK65" s="431"/>
      <c r="BL65" s="431"/>
      <c r="BM65" s="431"/>
      <c r="BN65" s="431"/>
      <c r="BO65" s="431"/>
      <c r="BP65" s="431"/>
      <c r="BQ65" s="431"/>
      <c r="BR65" s="431"/>
      <c r="BS65" s="431"/>
      <c r="BT65" s="431"/>
      <c r="BU65" s="431"/>
      <c r="BV65" s="431"/>
      <c r="BW65" s="431"/>
      <c r="BX65" s="431"/>
      <c r="BY65" s="431"/>
      <c r="BZ65" s="431"/>
      <c r="CA65" s="431"/>
      <c r="CB65" s="431"/>
      <c r="CC65" s="431"/>
      <c r="CD65" s="431"/>
      <c r="CE65" s="431"/>
      <c r="CF65" s="431"/>
      <c r="CG65" s="431"/>
      <c r="CH65" s="431"/>
      <c r="CI65" s="431"/>
      <c r="CJ65" s="431"/>
      <c r="CK65" s="431"/>
      <c r="CL65" s="431"/>
      <c r="CM65" s="431"/>
      <c r="CN65" s="431"/>
      <c r="CO65" s="431"/>
      <c r="CP65" s="431"/>
      <c r="CQ65" s="431"/>
      <c r="CR65" s="431"/>
      <c r="CS65" s="431"/>
      <c r="CT65" s="431"/>
      <c r="CU65" s="431"/>
      <c r="CV65" s="431"/>
      <c r="CW65" s="431"/>
      <c r="CX65" s="431"/>
      <c r="CY65" s="431"/>
      <c r="CZ65" s="431"/>
      <c r="DA65" s="431"/>
      <c r="DB65" s="431"/>
      <c r="DC65" s="431"/>
      <c r="DD65" s="431"/>
      <c r="DE65" s="431"/>
      <c r="DF65" s="431"/>
      <c r="DG65" s="431"/>
      <c r="DH65" s="431"/>
      <c r="DI65" s="431"/>
      <c r="DJ65" s="431"/>
      <c r="DK65" s="431"/>
      <c r="DL65" s="431"/>
      <c r="DM65" s="431"/>
      <c r="DN65" s="431"/>
      <c r="DO65" s="431"/>
      <c r="DP65" s="431"/>
      <c r="DQ65" s="431"/>
      <c r="DR65" s="431"/>
      <c r="DS65" s="431"/>
      <c r="DT65" s="431"/>
      <c r="DU65" s="431"/>
      <c r="DV65" s="431"/>
      <c r="DW65" s="431"/>
      <c r="DX65" s="431"/>
      <c r="DY65" s="431"/>
      <c r="DZ65" s="431"/>
      <c r="EA65" s="431"/>
      <c r="EB65" s="431"/>
      <c r="EC65" s="431"/>
      <c r="ED65" s="431"/>
      <c r="EE65" s="431"/>
      <c r="EF65" s="431"/>
      <c r="EG65" s="431"/>
      <c r="EH65" s="431"/>
      <c r="EI65" s="431"/>
      <c r="EJ65" s="431"/>
      <c r="EK65" s="431"/>
      <c r="EL65" s="431"/>
      <c r="EM65" s="431"/>
      <c r="EN65" s="431"/>
      <c r="EO65" s="431"/>
      <c r="EP65" s="431"/>
      <c r="EQ65" s="431"/>
      <c r="ER65" s="431"/>
      <c r="ES65" s="431"/>
      <c r="ET65" s="431"/>
      <c r="EU65" s="431"/>
      <c r="EV65" s="431"/>
      <c r="EW65" s="431"/>
      <c r="EX65" s="431"/>
      <c r="EY65" s="431"/>
      <c r="EZ65" s="431"/>
      <c r="FA65" s="431"/>
      <c r="FB65" s="431"/>
      <c r="FC65" s="431"/>
      <c r="FD65" s="431"/>
      <c r="FE65" s="431"/>
      <c r="FF65" s="431"/>
      <c r="FG65" s="431"/>
      <c r="FH65" s="431"/>
      <c r="FI65" s="431"/>
      <c r="FJ65" s="431"/>
      <c r="FK65" s="431"/>
      <c r="FL65" s="431"/>
      <c r="FM65" s="431"/>
      <c r="FN65" s="431"/>
      <c r="FO65" s="431"/>
      <c r="FP65" s="431"/>
      <c r="FQ65" s="431"/>
      <c r="FR65" s="431"/>
      <c r="FS65" s="431"/>
      <c r="FT65" s="431"/>
      <c r="FU65" s="431"/>
      <c r="FV65" s="431"/>
      <c r="FW65" s="431"/>
      <c r="FX65" s="431"/>
      <c r="FY65" s="431"/>
      <c r="FZ65" s="431"/>
      <c r="GA65" s="431"/>
      <c r="GB65" s="431"/>
      <c r="GC65" s="431"/>
      <c r="GD65" s="431"/>
      <c r="GE65" s="431"/>
      <c r="GF65" s="431"/>
      <c r="GG65" s="431"/>
      <c r="GH65" s="431"/>
      <c r="GI65" s="431"/>
      <c r="GJ65" s="431"/>
      <c r="GK65" s="431"/>
      <c r="GL65" s="431"/>
      <c r="GM65" s="431"/>
      <c r="GN65" s="431"/>
      <c r="GO65" s="431"/>
      <c r="GP65" s="431"/>
      <c r="GQ65" s="431"/>
      <c r="GR65" s="431"/>
      <c r="GS65" s="431"/>
      <c r="GT65" s="431"/>
      <c r="GU65" s="431"/>
      <c r="GV65" s="431"/>
      <c r="GW65" s="431"/>
      <c r="GX65" s="431"/>
      <c r="GY65" s="431"/>
      <c r="GZ65" s="431"/>
      <c r="HA65" s="431"/>
      <c r="HB65" s="431"/>
      <c r="HC65" s="431"/>
      <c r="HD65" s="431"/>
      <c r="HE65" s="431"/>
      <c r="HF65" s="431"/>
      <c r="HG65" s="431"/>
      <c r="HH65" s="431"/>
      <c r="HI65" s="431"/>
      <c r="HJ65" s="431"/>
      <c r="HK65" s="431"/>
      <c r="HL65" s="431"/>
      <c r="HM65" s="431"/>
      <c r="HN65" s="431"/>
      <c r="HO65" s="431"/>
      <c r="HP65" s="431"/>
      <c r="HQ65" s="431"/>
      <c r="HR65" s="431"/>
      <c r="HS65" s="431"/>
      <c r="HT65" s="431"/>
      <c r="HU65" s="431"/>
      <c r="HV65" s="431"/>
      <c r="HW65" s="431"/>
      <c r="HX65" s="431"/>
      <c r="HY65" s="431"/>
      <c r="HZ65" s="431"/>
      <c r="IA65" s="431"/>
      <c r="IB65" s="431"/>
      <c r="IC65" s="431"/>
    </row>
    <row r="66" spans="1:237" ht="15" x14ac:dyDescent="0.25">
      <c r="A66" s="420">
        <f t="shared" si="0"/>
        <v>39</v>
      </c>
      <c r="B66" s="421" t="s">
        <v>1004</v>
      </c>
      <c r="C66" s="455" t="s">
        <v>1138</v>
      </c>
      <c r="D66" s="421" t="s">
        <v>1072</v>
      </c>
      <c r="E66" s="421" t="s">
        <v>1021</v>
      </c>
      <c r="F66" s="2" t="s">
        <v>1148</v>
      </c>
      <c r="G66" s="469" t="s">
        <v>1149</v>
      </c>
      <c r="H66" s="422">
        <v>2021</v>
      </c>
      <c r="I66" s="434" t="s">
        <v>410</v>
      </c>
      <c r="J66" s="425">
        <v>2022</v>
      </c>
      <c r="K66" s="426"/>
      <c r="L66" s="429">
        <v>4184.2</v>
      </c>
      <c r="M66" s="428">
        <v>14576957.801999999</v>
      </c>
      <c r="N66" s="429"/>
      <c r="O66" s="470" t="s">
        <v>1150</v>
      </c>
      <c r="P66" s="421" t="s">
        <v>207</v>
      </c>
      <c r="Q66" s="421" t="s">
        <v>950</v>
      </c>
      <c r="R66" s="431"/>
      <c r="S66" s="431"/>
      <c r="T66" s="431"/>
      <c r="U66" s="431"/>
      <c r="V66" s="431"/>
      <c r="W66" s="431"/>
      <c r="X66" s="431"/>
      <c r="Y66" s="431"/>
      <c r="Z66" s="431"/>
      <c r="AA66" s="431"/>
      <c r="AB66" s="431"/>
      <c r="AC66" s="431"/>
      <c r="AD66" s="431"/>
      <c r="AE66" s="431"/>
      <c r="AF66" s="431"/>
      <c r="AG66" s="431"/>
      <c r="AH66" s="431"/>
      <c r="AI66" s="431"/>
      <c r="AJ66" s="431"/>
      <c r="AK66" s="431"/>
      <c r="AL66" s="431"/>
      <c r="AM66" s="431"/>
      <c r="AN66" s="431"/>
      <c r="AO66" s="431"/>
      <c r="AP66" s="431"/>
      <c r="AQ66" s="431"/>
      <c r="AR66" s="431"/>
      <c r="AS66" s="431"/>
      <c r="AT66" s="431"/>
      <c r="AU66" s="431"/>
      <c r="AV66" s="431"/>
      <c r="AW66" s="431"/>
      <c r="AX66" s="431"/>
      <c r="AY66" s="431"/>
      <c r="AZ66" s="431"/>
      <c r="BA66" s="431"/>
      <c r="BB66" s="431"/>
      <c r="BC66" s="431"/>
      <c r="BD66" s="431"/>
      <c r="BE66" s="431"/>
      <c r="BF66" s="431"/>
      <c r="BG66" s="431"/>
      <c r="BH66" s="431"/>
      <c r="BI66" s="431"/>
      <c r="BJ66" s="431"/>
      <c r="BK66" s="431"/>
      <c r="BL66" s="431"/>
      <c r="BM66" s="431"/>
      <c r="BN66" s="431"/>
      <c r="BO66" s="431"/>
      <c r="BP66" s="431"/>
      <c r="BQ66" s="431"/>
      <c r="BR66" s="431"/>
      <c r="BS66" s="431"/>
      <c r="BT66" s="431"/>
      <c r="BU66" s="431"/>
      <c r="BV66" s="431"/>
      <c r="BW66" s="431"/>
      <c r="BX66" s="431"/>
      <c r="BY66" s="431"/>
      <c r="BZ66" s="431"/>
      <c r="CA66" s="431"/>
      <c r="CB66" s="431"/>
      <c r="CC66" s="431"/>
      <c r="CD66" s="431"/>
      <c r="CE66" s="431"/>
      <c r="CF66" s="431"/>
      <c r="CG66" s="431"/>
      <c r="CH66" s="431"/>
      <c r="CI66" s="431"/>
      <c r="CJ66" s="431"/>
      <c r="CK66" s="431"/>
      <c r="CL66" s="431"/>
      <c r="CM66" s="431"/>
      <c r="CN66" s="431"/>
      <c r="CO66" s="431"/>
      <c r="CP66" s="431"/>
      <c r="CQ66" s="431"/>
      <c r="CR66" s="431"/>
      <c r="CS66" s="431"/>
      <c r="CT66" s="431"/>
      <c r="CU66" s="431"/>
      <c r="CV66" s="431"/>
      <c r="CW66" s="431"/>
      <c r="CX66" s="431"/>
      <c r="CY66" s="431"/>
      <c r="CZ66" s="431"/>
      <c r="DA66" s="431"/>
      <c r="DB66" s="431"/>
      <c r="DC66" s="431"/>
      <c r="DD66" s="431"/>
      <c r="DE66" s="431"/>
      <c r="DF66" s="431"/>
      <c r="DG66" s="431"/>
      <c r="DH66" s="431"/>
      <c r="DI66" s="431"/>
      <c r="DJ66" s="431"/>
      <c r="DK66" s="431"/>
      <c r="DL66" s="431"/>
      <c r="DM66" s="431"/>
      <c r="DN66" s="431"/>
      <c r="DO66" s="431"/>
      <c r="DP66" s="431"/>
      <c r="DQ66" s="431"/>
      <c r="DR66" s="431"/>
      <c r="DS66" s="431"/>
      <c r="DT66" s="431"/>
      <c r="DU66" s="431"/>
      <c r="DV66" s="431"/>
      <c r="DW66" s="431"/>
      <c r="DX66" s="431"/>
      <c r="DY66" s="431"/>
      <c r="DZ66" s="431"/>
      <c r="EA66" s="431"/>
      <c r="EB66" s="431"/>
      <c r="EC66" s="431"/>
      <c r="ED66" s="431"/>
      <c r="EE66" s="431"/>
      <c r="EF66" s="431"/>
      <c r="EG66" s="431"/>
      <c r="EH66" s="431"/>
      <c r="EI66" s="431"/>
      <c r="EJ66" s="431"/>
      <c r="EK66" s="431"/>
      <c r="EL66" s="431"/>
      <c r="EM66" s="431"/>
      <c r="EN66" s="431"/>
      <c r="EO66" s="431"/>
      <c r="EP66" s="431"/>
      <c r="EQ66" s="431"/>
      <c r="ER66" s="431"/>
      <c r="ES66" s="431"/>
      <c r="ET66" s="431"/>
      <c r="EU66" s="431"/>
      <c r="EV66" s="431"/>
      <c r="EW66" s="431"/>
      <c r="EX66" s="431"/>
      <c r="EY66" s="431"/>
      <c r="EZ66" s="431"/>
      <c r="FA66" s="431"/>
      <c r="FB66" s="431"/>
      <c r="FC66" s="431"/>
      <c r="FD66" s="431"/>
      <c r="FE66" s="431"/>
      <c r="FF66" s="431"/>
      <c r="FG66" s="431"/>
      <c r="FH66" s="431"/>
      <c r="FI66" s="431"/>
      <c r="FJ66" s="431"/>
      <c r="FK66" s="431"/>
      <c r="FL66" s="431"/>
      <c r="FM66" s="431"/>
      <c r="FN66" s="431"/>
      <c r="FO66" s="431"/>
      <c r="FP66" s="431"/>
      <c r="FQ66" s="431"/>
      <c r="FR66" s="431"/>
      <c r="FS66" s="431"/>
      <c r="FT66" s="431"/>
      <c r="FU66" s="431"/>
      <c r="FV66" s="431"/>
      <c r="FW66" s="431"/>
      <c r="FX66" s="431"/>
      <c r="FY66" s="431"/>
      <c r="FZ66" s="431"/>
      <c r="GA66" s="431"/>
      <c r="GB66" s="431"/>
      <c r="GC66" s="431"/>
      <c r="GD66" s="431"/>
      <c r="GE66" s="431"/>
      <c r="GF66" s="431"/>
      <c r="GG66" s="431"/>
      <c r="GH66" s="431"/>
      <c r="GI66" s="431"/>
      <c r="GJ66" s="431"/>
      <c r="GK66" s="431"/>
      <c r="GL66" s="431"/>
      <c r="GM66" s="431"/>
      <c r="GN66" s="431"/>
      <c r="GO66" s="431"/>
      <c r="GP66" s="431"/>
      <c r="GQ66" s="431"/>
      <c r="GR66" s="431"/>
      <c r="GS66" s="431"/>
      <c r="GT66" s="431"/>
      <c r="GU66" s="431"/>
      <c r="GV66" s="431"/>
      <c r="GW66" s="431"/>
      <c r="GX66" s="431"/>
      <c r="GY66" s="431"/>
      <c r="GZ66" s="431"/>
      <c r="HA66" s="431"/>
      <c r="HB66" s="431"/>
      <c r="HC66" s="431"/>
      <c r="HD66" s="431"/>
      <c r="HE66" s="431"/>
      <c r="HF66" s="431"/>
      <c r="HG66" s="431"/>
      <c r="HH66" s="431"/>
      <c r="HI66" s="431"/>
      <c r="HJ66" s="431"/>
      <c r="HK66" s="431"/>
      <c r="HL66" s="431"/>
      <c r="HM66" s="431"/>
      <c r="HN66" s="431"/>
      <c r="HO66" s="431"/>
      <c r="HP66" s="431"/>
      <c r="HQ66" s="431"/>
      <c r="HR66" s="431"/>
      <c r="HS66" s="431"/>
      <c r="HT66" s="431"/>
      <c r="HU66" s="431"/>
      <c r="HV66" s="431"/>
      <c r="HW66" s="431"/>
      <c r="HX66" s="431"/>
      <c r="HY66" s="431"/>
      <c r="HZ66" s="431"/>
      <c r="IA66" s="431"/>
      <c r="IB66" s="431"/>
      <c r="IC66" s="431"/>
    </row>
    <row r="67" spans="1:237" ht="15" x14ac:dyDescent="0.25">
      <c r="A67" s="420">
        <f t="shared" si="0"/>
        <v>40</v>
      </c>
      <c r="B67" s="421" t="s">
        <v>1004</v>
      </c>
      <c r="C67" s="455" t="s">
        <v>1138</v>
      </c>
      <c r="D67" s="421" t="s">
        <v>1072</v>
      </c>
      <c r="E67" s="421" t="s">
        <v>1021</v>
      </c>
      <c r="F67" s="2" t="s">
        <v>1151</v>
      </c>
      <c r="G67" s="469" t="s">
        <v>1152</v>
      </c>
      <c r="H67" s="422">
        <v>2021</v>
      </c>
      <c r="I67" s="434" t="s">
        <v>410</v>
      </c>
      <c r="J67" s="425">
        <v>2022</v>
      </c>
      <c r="K67" s="426">
        <v>1</v>
      </c>
      <c r="L67" s="429">
        <v>4184.2</v>
      </c>
      <c r="M67" s="428">
        <v>14576957.801999999</v>
      </c>
      <c r="N67" s="429">
        <f>M67/N6</f>
        <v>3388.6032233318451</v>
      </c>
      <c r="O67" s="470" t="s">
        <v>1153</v>
      </c>
      <c r="P67" s="421" t="s">
        <v>1013</v>
      </c>
      <c r="Q67" s="421" t="s">
        <v>950</v>
      </c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31"/>
      <c r="AK67" s="431"/>
      <c r="AL67" s="431"/>
      <c r="AM67" s="431"/>
      <c r="AN67" s="431"/>
      <c r="AO67" s="431"/>
      <c r="AP67" s="431"/>
      <c r="AQ67" s="431"/>
      <c r="AR67" s="431"/>
      <c r="AS67" s="431"/>
      <c r="AT67" s="431"/>
      <c r="AU67" s="431"/>
      <c r="AV67" s="431"/>
      <c r="AW67" s="431"/>
      <c r="AX67" s="431"/>
      <c r="AY67" s="431"/>
      <c r="AZ67" s="431"/>
      <c r="BA67" s="431"/>
      <c r="BB67" s="431"/>
      <c r="BC67" s="431"/>
      <c r="BD67" s="431"/>
      <c r="BE67" s="431"/>
      <c r="BF67" s="431"/>
      <c r="BG67" s="431"/>
      <c r="BH67" s="431"/>
      <c r="BI67" s="431"/>
      <c r="BJ67" s="431"/>
      <c r="BK67" s="431"/>
      <c r="BL67" s="431"/>
      <c r="BM67" s="431"/>
      <c r="BN67" s="431"/>
      <c r="BO67" s="431"/>
      <c r="BP67" s="431"/>
      <c r="BQ67" s="431"/>
      <c r="BR67" s="431"/>
      <c r="BS67" s="431"/>
      <c r="BT67" s="431"/>
      <c r="BU67" s="431"/>
      <c r="BV67" s="431"/>
      <c r="BW67" s="431"/>
      <c r="BX67" s="431"/>
      <c r="BY67" s="431"/>
      <c r="BZ67" s="431"/>
      <c r="CA67" s="431"/>
      <c r="CB67" s="431"/>
      <c r="CC67" s="431"/>
      <c r="CD67" s="431"/>
      <c r="CE67" s="431"/>
      <c r="CF67" s="431"/>
      <c r="CG67" s="431"/>
      <c r="CH67" s="431"/>
      <c r="CI67" s="431"/>
      <c r="CJ67" s="431"/>
      <c r="CK67" s="431"/>
      <c r="CL67" s="431"/>
      <c r="CM67" s="431"/>
      <c r="CN67" s="431"/>
      <c r="CO67" s="431"/>
      <c r="CP67" s="431"/>
      <c r="CQ67" s="431"/>
      <c r="CR67" s="431"/>
      <c r="CS67" s="431"/>
      <c r="CT67" s="431"/>
      <c r="CU67" s="431"/>
      <c r="CV67" s="431"/>
      <c r="CW67" s="431"/>
      <c r="CX67" s="431"/>
      <c r="CY67" s="431"/>
      <c r="CZ67" s="431"/>
      <c r="DA67" s="431"/>
      <c r="DB67" s="431"/>
      <c r="DC67" s="431"/>
      <c r="DD67" s="431"/>
      <c r="DE67" s="431"/>
      <c r="DF67" s="431"/>
      <c r="DG67" s="431"/>
      <c r="DH67" s="431"/>
      <c r="DI67" s="431"/>
      <c r="DJ67" s="431"/>
      <c r="DK67" s="431"/>
      <c r="DL67" s="431"/>
      <c r="DM67" s="431"/>
      <c r="DN67" s="431"/>
      <c r="DO67" s="431"/>
      <c r="DP67" s="431"/>
      <c r="DQ67" s="431"/>
      <c r="DR67" s="431"/>
      <c r="DS67" s="431"/>
      <c r="DT67" s="431"/>
      <c r="DU67" s="431"/>
      <c r="DV67" s="431"/>
      <c r="DW67" s="431"/>
      <c r="DX67" s="431"/>
      <c r="DY67" s="431"/>
      <c r="DZ67" s="431"/>
      <c r="EA67" s="431"/>
      <c r="EB67" s="431"/>
      <c r="EC67" s="431"/>
      <c r="ED67" s="431"/>
      <c r="EE67" s="431"/>
      <c r="EF67" s="431"/>
      <c r="EG67" s="431"/>
      <c r="EH67" s="431"/>
      <c r="EI67" s="431"/>
      <c r="EJ67" s="431"/>
      <c r="EK67" s="431"/>
      <c r="EL67" s="431"/>
      <c r="EM67" s="431"/>
      <c r="EN67" s="431"/>
      <c r="EO67" s="431"/>
      <c r="EP67" s="431"/>
      <c r="EQ67" s="431"/>
      <c r="ER67" s="431"/>
      <c r="ES67" s="431"/>
      <c r="ET67" s="431"/>
      <c r="EU67" s="431"/>
      <c r="EV67" s="431"/>
      <c r="EW67" s="431"/>
      <c r="EX67" s="431"/>
      <c r="EY67" s="431"/>
      <c r="EZ67" s="431"/>
      <c r="FA67" s="431"/>
      <c r="FB67" s="431"/>
      <c r="FC67" s="431"/>
      <c r="FD67" s="431"/>
      <c r="FE67" s="431"/>
      <c r="FF67" s="431"/>
      <c r="FG67" s="431"/>
      <c r="FH67" s="431"/>
      <c r="FI67" s="431"/>
      <c r="FJ67" s="431"/>
      <c r="FK67" s="431"/>
      <c r="FL67" s="431"/>
      <c r="FM67" s="431"/>
      <c r="FN67" s="431"/>
      <c r="FO67" s="431"/>
      <c r="FP67" s="431"/>
      <c r="FQ67" s="431"/>
      <c r="FR67" s="431"/>
      <c r="FS67" s="431"/>
      <c r="FT67" s="431"/>
      <c r="FU67" s="431"/>
      <c r="FV67" s="431"/>
      <c r="FW67" s="431"/>
      <c r="FX67" s="431"/>
      <c r="FY67" s="431"/>
      <c r="FZ67" s="431"/>
      <c r="GA67" s="431"/>
      <c r="GB67" s="431"/>
      <c r="GC67" s="431"/>
      <c r="GD67" s="431"/>
      <c r="GE67" s="431"/>
      <c r="GF67" s="431"/>
      <c r="GG67" s="431"/>
      <c r="GH67" s="431"/>
      <c r="GI67" s="431"/>
      <c r="GJ67" s="431"/>
      <c r="GK67" s="431"/>
      <c r="GL67" s="431"/>
      <c r="GM67" s="431"/>
      <c r="GN67" s="431"/>
      <c r="GO67" s="431"/>
      <c r="GP67" s="431"/>
      <c r="GQ67" s="431"/>
      <c r="GR67" s="431"/>
      <c r="GS67" s="431"/>
      <c r="GT67" s="431"/>
      <c r="GU67" s="431"/>
      <c r="GV67" s="431"/>
      <c r="GW67" s="431"/>
      <c r="GX67" s="431"/>
      <c r="GY67" s="431"/>
      <c r="GZ67" s="431"/>
      <c r="HA67" s="431"/>
      <c r="HB67" s="431"/>
      <c r="HC67" s="431"/>
      <c r="HD67" s="431"/>
      <c r="HE67" s="431"/>
      <c r="HF67" s="431"/>
      <c r="HG67" s="431"/>
      <c r="HH67" s="431"/>
      <c r="HI67" s="431"/>
      <c r="HJ67" s="431"/>
      <c r="HK67" s="431"/>
      <c r="HL67" s="431"/>
      <c r="HM67" s="431"/>
      <c r="HN67" s="431"/>
      <c r="HO67" s="431"/>
      <c r="HP67" s="431"/>
      <c r="HQ67" s="431"/>
      <c r="HR67" s="431"/>
      <c r="HS67" s="431"/>
      <c r="HT67" s="431"/>
      <c r="HU67" s="431"/>
      <c r="HV67" s="431"/>
      <c r="HW67" s="431"/>
      <c r="HX67" s="431"/>
      <c r="HY67" s="431"/>
      <c r="HZ67" s="431"/>
      <c r="IA67" s="431"/>
      <c r="IB67" s="431"/>
      <c r="IC67" s="431"/>
    </row>
    <row r="68" spans="1:237" ht="15" x14ac:dyDescent="0.25">
      <c r="A68" s="420">
        <f t="shared" si="0"/>
        <v>41</v>
      </c>
      <c r="B68" s="421" t="s">
        <v>1004</v>
      </c>
      <c r="C68" s="455" t="s">
        <v>1138</v>
      </c>
      <c r="D68" s="421" t="s">
        <v>1072</v>
      </c>
      <c r="E68" s="421" t="s">
        <v>1021</v>
      </c>
      <c r="F68" s="2" t="s">
        <v>1154</v>
      </c>
      <c r="G68" s="469" t="s">
        <v>1155</v>
      </c>
      <c r="H68" s="422">
        <v>2021</v>
      </c>
      <c r="I68" s="434" t="s">
        <v>410</v>
      </c>
      <c r="J68" s="425">
        <v>2022</v>
      </c>
      <c r="K68" s="426"/>
      <c r="L68" s="429">
        <v>4184.2</v>
      </c>
      <c r="M68" s="428">
        <v>14576957.801999999</v>
      </c>
      <c r="N68" s="429"/>
      <c r="O68" s="470" t="s">
        <v>1156</v>
      </c>
      <c r="P68" s="421" t="s">
        <v>1013</v>
      </c>
      <c r="Q68" s="421" t="s">
        <v>950</v>
      </c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431"/>
      <c r="AE68" s="431"/>
      <c r="AF68" s="431"/>
      <c r="AG68" s="431"/>
      <c r="AH68" s="431"/>
      <c r="AI68" s="431"/>
      <c r="AJ68" s="431"/>
      <c r="AK68" s="431"/>
      <c r="AL68" s="431"/>
      <c r="AM68" s="431"/>
      <c r="AN68" s="431"/>
      <c r="AO68" s="431"/>
      <c r="AP68" s="431"/>
      <c r="AQ68" s="431"/>
      <c r="AR68" s="431"/>
      <c r="AS68" s="431"/>
      <c r="AT68" s="431"/>
      <c r="AU68" s="431"/>
      <c r="AV68" s="431"/>
      <c r="AW68" s="431"/>
      <c r="AX68" s="431"/>
      <c r="AY68" s="431"/>
      <c r="AZ68" s="431"/>
      <c r="BA68" s="431"/>
      <c r="BB68" s="431"/>
      <c r="BC68" s="431"/>
      <c r="BD68" s="431"/>
      <c r="BE68" s="431"/>
      <c r="BF68" s="431"/>
      <c r="BG68" s="431"/>
      <c r="BH68" s="431"/>
      <c r="BI68" s="431"/>
      <c r="BJ68" s="431"/>
      <c r="BK68" s="431"/>
      <c r="BL68" s="431"/>
      <c r="BM68" s="431"/>
      <c r="BN68" s="431"/>
      <c r="BO68" s="431"/>
      <c r="BP68" s="431"/>
      <c r="BQ68" s="431"/>
      <c r="BR68" s="431"/>
      <c r="BS68" s="431"/>
      <c r="BT68" s="431"/>
      <c r="BU68" s="431"/>
      <c r="BV68" s="431"/>
      <c r="BW68" s="431"/>
      <c r="BX68" s="431"/>
      <c r="BY68" s="431"/>
      <c r="BZ68" s="431"/>
      <c r="CA68" s="431"/>
      <c r="CB68" s="431"/>
      <c r="CC68" s="431"/>
      <c r="CD68" s="431"/>
      <c r="CE68" s="431"/>
      <c r="CF68" s="431"/>
      <c r="CG68" s="431"/>
      <c r="CH68" s="431"/>
      <c r="CI68" s="431"/>
      <c r="CJ68" s="431"/>
      <c r="CK68" s="431"/>
      <c r="CL68" s="431"/>
      <c r="CM68" s="431"/>
      <c r="CN68" s="431"/>
      <c r="CO68" s="431"/>
      <c r="CP68" s="431"/>
      <c r="CQ68" s="431"/>
      <c r="CR68" s="431"/>
      <c r="CS68" s="431"/>
      <c r="CT68" s="431"/>
      <c r="CU68" s="431"/>
      <c r="CV68" s="431"/>
      <c r="CW68" s="431"/>
      <c r="CX68" s="431"/>
      <c r="CY68" s="431"/>
      <c r="CZ68" s="431"/>
      <c r="DA68" s="431"/>
      <c r="DB68" s="431"/>
      <c r="DC68" s="431"/>
      <c r="DD68" s="431"/>
      <c r="DE68" s="431"/>
      <c r="DF68" s="431"/>
      <c r="DG68" s="431"/>
      <c r="DH68" s="431"/>
      <c r="DI68" s="431"/>
      <c r="DJ68" s="431"/>
      <c r="DK68" s="431"/>
      <c r="DL68" s="431"/>
      <c r="DM68" s="431"/>
      <c r="DN68" s="431"/>
      <c r="DO68" s="431"/>
      <c r="DP68" s="431"/>
      <c r="DQ68" s="431"/>
      <c r="DR68" s="431"/>
      <c r="DS68" s="431"/>
      <c r="DT68" s="431"/>
      <c r="DU68" s="431"/>
      <c r="DV68" s="431"/>
      <c r="DW68" s="431"/>
      <c r="DX68" s="431"/>
      <c r="DY68" s="431"/>
      <c r="DZ68" s="431"/>
      <c r="EA68" s="431"/>
      <c r="EB68" s="431"/>
      <c r="EC68" s="431"/>
      <c r="ED68" s="431"/>
      <c r="EE68" s="431"/>
      <c r="EF68" s="431"/>
      <c r="EG68" s="431"/>
      <c r="EH68" s="431"/>
      <c r="EI68" s="431"/>
      <c r="EJ68" s="431"/>
      <c r="EK68" s="431"/>
      <c r="EL68" s="431"/>
      <c r="EM68" s="431"/>
      <c r="EN68" s="431"/>
      <c r="EO68" s="431"/>
      <c r="EP68" s="431"/>
      <c r="EQ68" s="431"/>
      <c r="ER68" s="431"/>
      <c r="ES68" s="431"/>
      <c r="ET68" s="431"/>
      <c r="EU68" s="431"/>
      <c r="EV68" s="431"/>
      <c r="EW68" s="431"/>
      <c r="EX68" s="431"/>
      <c r="EY68" s="431"/>
      <c r="EZ68" s="431"/>
      <c r="FA68" s="431"/>
      <c r="FB68" s="431"/>
      <c r="FC68" s="431"/>
      <c r="FD68" s="431"/>
      <c r="FE68" s="431"/>
      <c r="FF68" s="431"/>
      <c r="FG68" s="431"/>
      <c r="FH68" s="431"/>
      <c r="FI68" s="431"/>
      <c r="FJ68" s="431"/>
      <c r="FK68" s="431"/>
      <c r="FL68" s="431"/>
      <c r="FM68" s="431"/>
      <c r="FN68" s="431"/>
      <c r="FO68" s="431"/>
      <c r="FP68" s="431"/>
      <c r="FQ68" s="431"/>
      <c r="FR68" s="431"/>
      <c r="FS68" s="431"/>
      <c r="FT68" s="431"/>
      <c r="FU68" s="431"/>
      <c r="FV68" s="431"/>
      <c r="FW68" s="431"/>
      <c r="FX68" s="431"/>
      <c r="FY68" s="431"/>
      <c r="FZ68" s="431"/>
      <c r="GA68" s="431"/>
      <c r="GB68" s="431"/>
      <c r="GC68" s="431"/>
      <c r="GD68" s="431"/>
      <c r="GE68" s="431"/>
      <c r="GF68" s="431"/>
      <c r="GG68" s="431"/>
      <c r="GH68" s="431"/>
      <c r="GI68" s="431"/>
      <c r="GJ68" s="431"/>
      <c r="GK68" s="431"/>
      <c r="GL68" s="431"/>
      <c r="GM68" s="431"/>
      <c r="GN68" s="431"/>
      <c r="GO68" s="431"/>
      <c r="GP68" s="431"/>
      <c r="GQ68" s="431"/>
      <c r="GR68" s="431"/>
      <c r="GS68" s="431"/>
      <c r="GT68" s="431"/>
      <c r="GU68" s="431"/>
      <c r="GV68" s="431"/>
      <c r="GW68" s="431"/>
      <c r="GX68" s="431"/>
      <c r="GY68" s="431"/>
      <c r="GZ68" s="431"/>
      <c r="HA68" s="431"/>
      <c r="HB68" s="431"/>
      <c r="HC68" s="431"/>
      <c r="HD68" s="431"/>
      <c r="HE68" s="431"/>
      <c r="HF68" s="431"/>
      <c r="HG68" s="431"/>
      <c r="HH68" s="431"/>
      <c r="HI68" s="431"/>
      <c r="HJ68" s="431"/>
      <c r="HK68" s="431"/>
      <c r="HL68" s="431"/>
      <c r="HM68" s="431"/>
      <c r="HN68" s="431"/>
      <c r="HO68" s="431"/>
      <c r="HP68" s="431"/>
      <c r="HQ68" s="431"/>
      <c r="HR68" s="431"/>
      <c r="HS68" s="431"/>
      <c r="HT68" s="431"/>
      <c r="HU68" s="431"/>
      <c r="HV68" s="431"/>
      <c r="HW68" s="431"/>
      <c r="HX68" s="431"/>
      <c r="HY68" s="431"/>
      <c r="HZ68" s="431"/>
      <c r="IA68" s="431"/>
      <c r="IB68" s="431"/>
      <c r="IC68" s="431"/>
    </row>
    <row r="69" spans="1:237" ht="15" x14ac:dyDescent="0.25">
      <c r="A69" s="420">
        <f t="shared" si="0"/>
        <v>42</v>
      </c>
      <c r="B69" s="421" t="s">
        <v>1004</v>
      </c>
      <c r="C69" s="455" t="s">
        <v>1138</v>
      </c>
      <c r="D69" s="421" t="s">
        <v>1072</v>
      </c>
      <c r="E69" s="421" t="s">
        <v>1021</v>
      </c>
      <c r="F69" s="2" t="s">
        <v>1157</v>
      </c>
      <c r="G69" s="469" t="s">
        <v>1158</v>
      </c>
      <c r="H69" s="422">
        <v>2021</v>
      </c>
      <c r="I69" s="434" t="s">
        <v>410</v>
      </c>
      <c r="J69" s="425">
        <v>2022</v>
      </c>
      <c r="K69" s="426"/>
      <c r="L69" s="429">
        <v>4184.2</v>
      </c>
      <c r="M69" s="428">
        <v>14576957.801999999</v>
      </c>
      <c r="N69" s="429"/>
      <c r="O69" s="470" t="s">
        <v>1159</v>
      </c>
      <c r="P69" s="421" t="s">
        <v>1013</v>
      </c>
      <c r="Q69" s="421" t="s">
        <v>950</v>
      </c>
      <c r="R69" s="431"/>
      <c r="S69" s="431"/>
      <c r="T69" s="431"/>
      <c r="U69" s="431"/>
      <c r="V69" s="431"/>
      <c r="W69" s="431"/>
      <c r="X69" s="431"/>
      <c r="Y69" s="431"/>
      <c r="Z69" s="431"/>
      <c r="AA69" s="431"/>
      <c r="AB69" s="431"/>
      <c r="AC69" s="431"/>
      <c r="AD69" s="431"/>
      <c r="AE69" s="431"/>
      <c r="AF69" s="431"/>
      <c r="AG69" s="431"/>
      <c r="AH69" s="431"/>
      <c r="AI69" s="431"/>
      <c r="AJ69" s="431"/>
      <c r="AK69" s="431"/>
      <c r="AL69" s="431"/>
      <c r="AM69" s="431"/>
      <c r="AN69" s="431"/>
      <c r="AO69" s="431"/>
      <c r="AP69" s="431"/>
      <c r="AQ69" s="431"/>
      <c r="AR69" s="431"/>
      <c r="AS69" s="431"/>
      <c r="AT69" s="431"/>
      <c r="AU69" s="431"/>
      <c r="AV69" s="431"/>
      <c r="AW69" s="431"/>
      <c r="AX69" s="431"/>
      <c r="AY69" s="431"/>
      <c r="AZ69" s="431"/>
      <c r="BA69" s="431"/>
      <c r="BB69" s="431"/>
      <c r="BC69" s="431"/>
      <c r="BD69" s="431"/>
      <c r="BE69" s="431"/>
      <c r="BF69" s="431"/>
      <c r="BG69" s="431"/>
      <c r="BH69" s="431"/>
      <c r="BI69" s="431"/>
      <c r="BJ69" s="431"/>
      <c r="BK69" s="431"/>
      <c r="BL69" s="431"/>
      <c r="BM69" s="431"/>
      <c r="BN69" s="431"/>
      <c r="BO69" s="431"/>
      <c r="BP69" s="431"/>
      <c r="BQ69" s="431"/>
      <c r="BR69" s="431"/>
      <c r="BS69" s="431"/>
      <c r="BT69" s="431"/>
      <c r="BU69" s="431"/>
      <c r="BV69" s="431"/>
      <c r="BW69" s="431"/>
      <c r="BX69" s="431"/>
      <c r="BY69" s="431"/>
      <c r="BZ69" s="431"/>
      <c r="CA69" s="431"/>
      <c r="CB69" s="431"/>
      <c r="CC69" s="431"/>
      <c r="CD69" s="431"/>
      <c r="CE69" s="431"/>
      <c r="CF69" s="431"/>
      <c r="CG69" s="431"/>
      <c r="CH69" s="431"/>
      <c r="CI69" s="431"/>
      <c r="CJ69" s="431"/>
      <c r="CK69" s="431"/>
      <c r="CL69" s="431"/>
      <c r="CM69" s="431"/>
      <c r="CN69" s="431"/>
      <c r="CO69" s="431"/>
      <c r="CP69" s="431"/>
      <c r="CQ69" s="431"/>
      <c r="CR69" s="431"/>
      <c r="CS69" s="431"/>
      <c r="CT69" s="431"/>
      <c r="CU69" s="431"/>
      <c r="CV69" s="431"/>
      <c r="CW69" s="431"/>
      <c r="CX69" s="431"/>
      <c r="CY69" s="431"/>
      <c r="CZ69" s="431"/>
      <c r="DA69" s="431"/>
      <c r="DB69" s="431"/>
      <c r="DC69" s="431"/>
      <c r="DD69" s="431"/>
      <c r="DE69" s="431"/>
      <c r="DF69" s="431"/>
      <c r="DG69" s="431"/>
      <c r="DH69" s="431"/>
      <c r="DI69" s="431"/>
      <c r="DJ69" s="431"/>
      <c r="DK69" s="431"/>
      <c r="DL69" s="431"/>
      <c r="DM69" s="431"/>
      <c r="DN69" s="431"/>
      <c r="DO69" s="431"/>
      <c r="DP69" s="431"/>
      <c r="DQ69" s="431"/>
      <c r="DR69" s="431"/>
      <c r="DS69" s="431"/>
      <c r="DT69" s="431"/>
      <c r="DU69" s="431"/>
      <c r="DV69" s="431"/>
      <c r="DW69" s="431"/>
      <c r="DX69" s="431"/>
      <c r="DY69" s="431"/>
      <c r="DZ69" s="431"/>
      <c r="EA69" s="431"/>
      <c r="EB69" s="431"/>
      <c r="EC69" s="431"/>
      <c r="ED69" s="431"/>
      <c r="EE69" s="431"/>
      <c r="EF69" s="431"/>
      <c r="EG69" s="431"/>
      <c r="EH69" s="431"/>
      <c r="EI69" s="431"/>
      <c r="EJ69" s="431"/>
      <c r="EK69" s="431"/>
      <c r="EL69" s="431"/>
      <c r="EM69" s="431"/>
      <c r="EN69" s="431"/>
      <c r="EO69" s="431"/>
      <c r="EP69" s="431"/>
      <c r="EQ69" s="431"/>
      <c r="ER69" s="431"/>
      <c r="ES69" s="431"/>
      <c r="ET69" s="431"/>
      <c r="EU69" s="431"/>
      <c r="EV69" s="431"/>
      <c r="EW69" s="431"/>
      <c r="EX69" s="431"/>
      <c r="EY69" s="431"/>
      <c r="EZ69" s="431"/>
      <c r="FA69" s="431"/>
      <c r="FB69" s="431"/>
      <c r="FC69" s="431"/>
      <c r="FD69" s="431"/>
      <c r="FE69" s="431"/>
      <c r="FF69" s="431"/>
      <c r="FG69" s="431"/>
      <c r="FH69" s="431"/>
      <c r="FI69" s="431"/>
      <c r="FJ69" s="431"/>
      <c r="FK69" s="431"/>
      <c r="FL69" s="431"/>
      <c r="FM69" s="431"/>
      <c r="FN69" s="431"/>
      <c r="FO69" s="431"/>
      <c r="FP69" s="431"/>
      <c r="FQ69" s="431"/>
      <c r="FR69" s="431"/>
      <c r="FS69" s="431"/>
      <c r="FT69" s="431"/>
      <c r="FU69" s="431"/>
      <c r="FV69" s="431"/>
      <c r="FW69" s="431"/>
      <c r="FX69" s="431"/>
      <c r="FY69" s="431"/>
      <c r="FZ69" s="431"/>
      <c r="GA69" s="431"/>
      <c r="GB69" s="431"/>
      <c r="GC69" s="431"/>
      <c r="GD69" s="431"/>
      <c r="GE69" s="431"/>
      <c r="GF69" s="431"/>
      <c r="GG69" s="431"/>
      <c r="GH69" s="431"/>
      <c r="GI69" s="431"/>
      <c r="GJ69" s="431"/>
      <c r="GK69" s="431"/>
      <c r="GL69" s="431"/>
      <c r="GM69" s="431"/>
      <c r="GN69" s="431"/>
      <c r="GO69" s="431"/>
      <c r="GP69" s="431"/>
      <c r="GQ69" s="431"/>
      <c r="GR69" s="431"/>
      <c r="GS69" s="431"/>
      <c r="GT69" s="431"/>
      <c r="GU69" s="431"/>
      <c r="GV69" s="431"/>
      <c r="GW69" s="431"/>
      <c r="GX69" s="431"/>
      <c r="GY69" s="431"/>
      <c r="GZ69" s="431"/>
      <c r="HA69" s="431"/>
      <c r="HB69" s="431"/>
      <c r="HC69" s="431"/>
      <c r="HD69" s="431"/>
      <c r="HE69" s="431"/>
      <c r="HF69" s="431"/>
      <c r="HG69" s="431"/>
      <c r="HH69" s="431"/>
      <c r="HI69" s="431"/>
      <c r="HJ69" s="431"/>
      <c r="HK69" s="431"/>
      <c r="HL69" s="431"/>
      <c r="HM69" s="431"/>
      <c r="HN69" s="431"/>
      <c r="HO69" s="431"/>
      <c r="HP69" s="431"/>
      <c r="HQ69" s="431"/>
      <c r="HR69" s="431"/>
      <c r="HS69" s="431"/>
      <c r="HT69" s="431"/>
      <c r="HU69" s="431"/>
      <c r="HV69" s="431"/>
      <c r="HW69" s="431"/>
      <c r="HX69" s="431"/>
      <c r="HY69" s="431"/>
      <c r="HZ69" s="431"/>
      <c r="IA69" s="431"/>
      <c r="IB69" s="431"/>
      <c r="IC69" s="431"/>
    </row>
    <row r="70" spans="1:237" ht="15" x14ac:dyDescent="0.25">
      <c r="A70" s="420">
        <f t="shared" si="0"/>
        <v>43</v>
      </c>
      <c r="B70" s="421" t="s">
        <v>1004</v>
      </c>
      <c r="C70" s="455" t="s">
        <v>1138</v>
      </c>
      <c r="D70" s="421" t="s">
        <v>1072</v>
      </c>
      <c r="E70" s="421" t="s">
        <v>1021</v>
      </c>
      <c r="F70" s="2" t="s">
        <v>1160</v>
      </c>
      <c r="G70" s="469" t="s">
        <v>1161</v>
      </c>
      <c r="H70" s="422">
        <v>2021</v>
      </c>
      <c r="I70" s="434" t="s">
        <v>410</v>
      </c>
      <c r="J70" s="425">
        <v>2022</v>
      </c>
      <c r="K70" s="426"/>
      <c r="L70" s="429">
        <v>4184.2</v>
      </c>
      <c r="M70" s="428">
        <v>14576957.801999999</v>
      </c>
      <c r="N70" s="429"/>
      <c r="O70" s="470" t="s">
        <v>1162</v>
      </c>
      <c r="P70" s="421" t="s">
        <v>1013</v>
      </c>
      <c r="Q70" s="421" t="s">
        <v>950</v>
      </c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31"/>
      <c r="AK70" s="431"/>
      <c r="AL70" s="431"/>
      <c r="AM70" s="431"/>
      <c r="AN70" s="431"/>
      <c r="AO70" s="431"/>
      <c r="AP70" s="431"/>
      <c r="AQ70" s="431"/>
      <c r="AR70" s="431"/>
      <c r="AS70" s="431"/>
      <c r="AT70" s="431"/>
      <c r="AU70" s="431"/>
      <c r="AV70" s="431"/>
      <c r="AW70" s="431"/>
      <c r="AX70" s="431"/>
      <c r="AY70" s="431"/>
      <c r="AZ70" s="431"/>
      <c r="BA70" s="431"/>
      <c r="BB70" s="431"/>
      <c r="BC70" s="431"/>
      <c r="BD70" s="431"/>
      <c r="BE70" s="431"/>
      <c r="BF70" s="431"/>
      <c r="BG70" s="431"/>
      <c r="BH70" s="431"/>
      <c r="BI70" s="431"/>
      <c r="BJ70" s="431"/>
      <c r="BK70" s="431"/>
      <c r="BL70" s="431"/>
      <c r="BM70" s="431"/>
      <c r="BN70" s="431"/>
      <c r="BO70" s="431"/>
      <c r="BP70" s="431"/>
      <c r="BQ70" s="431"/>
      <c r="BR70" s="431"/>
      <c r="BS70" s="431"/>
      <c r="BT70" s="431"/>
      <c r="BU70" s="431"/>
      <c r="BV70" s="431"/>
      <c r="BW70" s="431"/>
      <c r="BX70" s="431"/>
      <c r="BY70" s="431"/>
      <c r="BZ70" s="431"/>
      <c r="CA70" s="431"/>
      <c r="CB70" s="431"/>
      <c r="CC70" s="431"/>
      <c r="CD70" s="431"/>
      <c r="CE70" s="431"/>
      <c r="CF70" s="431"/>
      <c r="CG70" s="431"/>
      <c r="CH70" s="431"/>
      <c r="CI70" s="431"/>
      <c r="CJ70" s="431"/>
      <c r="CK70" s="431"/>
      <c r="CL70" s="431"/>
      <c r="CM70" s="431"/>
      <c r="CN70" s="431"/>
      <c r="CO70" s="431"/>
      <c r="CP70" s="431"/>
      <c r="CQ70" s="431"/>
      <c r="CR70" s="431"/>
      <c r="CS70" s="431"/>
      <c r="CT70" s="431"/>
      <c r="CU70" s="431"/>
      <c r="CV70" s="431"/>
      <c r="CW70" s="431"/>
      <c r="CX70" s="431"/>
      <c r="CY70" s="431"/>
      <c r="CZ70" s="431"/>
      <c r="DA70" s="431"/>
      <c r="DB70" s="431"/>
      <c r="DC70" s="431"/>
      <c r="DD70" s="431"/>
      <c r="DE70" s="431"/>
      <c r="DF70" s="431"/>
      <c r="DG70" s="431"/>
      <c r="DH70" s="431"/>
      <c r="DI70" s="431"/>
      <c r="DJ70" s="431"/>
      <c r="DK70" s="431"/>
      <c r="DL70" s="431"/>
      <c r="DM70" s="431"/>
      <c r="DN70" s="431"/>
      <c r="DO70" s="431"/>
      <c r="DP70" s="431"/>
      <c r="DQ70" s="431"/>
      <c r="DR70" s="431"/>
      <c r="DS70" s="431"/>
      <c r="DT70" s="431"/>
      <c r="DU70" s="431"/>
      <c r="DV70" s="431"/>
      <c r="DW70" s="431"/>
      <c r="DX70" s="431"/>
      <c r="DY70" s="431"/>
      <c r="DZ70" s="431"/>
      <c r="EA70" s="431"/>
      <c r="EB70" s="431"/>
      <c r="EC70" s="431"/>
      <c r="ED70" s="431"/>
      <c r="EE70" s="431"/>
      <c r="EF70" s="431"/>
      <c r="EG70" s="431"/>
      <c r="EH70" s="431"/>
      <c r="EI70" s="431"/>
      <c r="EJ70" s="431"/>
      <c r="EK70" s="431"/>
      <c r="EL70" s="431"/>
      <c r="EM70" s="431"/>
      <c r="EN70" s="431"/>
      <c r="EO70" s="431"/>
      <c r="EP70" s="431"/>
      <c r="EQ70" s="431"/>
      <c r="ER70" s="431"/>
      <c r="ES70" s="431"/>
      <c r="ET70" s="431"/>
      <c r="EU70" s="431"/>
      <c r="EV70" s="431"/>
      <c r="EW70" s="431"/>
      <c r="EX70" s="431"/>
      <c r="EY70" s="431"/>
      <c r="EZ70" s="431"/>
      <c r="FA70" s="431"/>
      <c r="FB70" s="431"/>
      <c r="FC70" s="431"/>
      <c r="FD70" s="431"/>
      <c r="FE70" s="431"/>
      <c r="FF70" s="431"/>
      <c r="FG70" s="431"/>
      <c r="FH70" s="431"/>
      <c r="FI70" s="431"/>
      <c r="FJ70" s="431"/>
      <c r="FK70" s="431"/>
      <c r="FL70" s="431"/>
      <c r="FM70" s="431"/>
      <c r="FN70" s="431"/>
      <c r="FO70" s="431"/>
      <c r="FP70" s="431"/>
      <c r="FQ70" s="431"/>
      <c r="FR70" s="431"/>
      <c r="FS70" s="431"/>
      <c r="FT70" s="431"/>
      <c r="FU70" s="431"/>
      <c r="FV70" s="431"/>
      <c r="FW70" s="431"/>
      <c r="FX70" s="431"/>
      <c r="FY70" s="431"/>
      <c r="FZ70" s="431"/>
      <c r="GA70" s="431"/>
      <c r="GB70" s="431"/>
      <c r="GC70" s="431"/>
      <c r="GD70" s="431"/>
      <c r="GE70" s="431"/>
      <c r="GF70" s="431"/>
      <c r="GG70" s="431"/>
      <c r="GH70" s="431"/>
      <c r="GI70" s="431"/>
      <c r="GJ70" s="431"/>
      <c r="GK70" s="431"/>
      <c r="GL70" s="431"/>
      <c r="GM70" s="431"/>
      <c r="GN70" s="431"/>
      <c r="GO70" s="431"/>
      <c r="GP70" s="431"/>
      <c r="GQ70" s="431"/>
      <c r="GR70" s="431"/>
      <c r="GS70" s="431"/>
      <c r="GT70" s="431"/>
      <c r="GU70" s="431"/>
      <c r="GV70" s="431"/>
      <c r="GW70" s="431"/>
      <c r="GX70" s="431"/>
      <c r="GY70" s="431"/>
      <c r="GZ70" s="431"/>
      <c r="HA70" s="431"/>
      <c r="HB70" s="431"/>
      <c r="HC70" s="431"/>
      <c r="HD70" s="431"/>
      <c r="HE70" s="431"/>
      <c r="HF70" s="431"/>
      <c r="HG70" s="431"/>
      <c r="HH70" s="431"/>
      <c r="HI70" s="431"/>
      <c r="HJ70" s="431"/>
      <c r="HK70" s="431"/>
      <c r="HL70" s="431"/>
      <c r="HM70" s="431"/>
      <c r="HN70" s="431"/>
      <c r="HO70" s="431"/>
      <c r="HP70" s="431"/>
      <c r="HQ70" s="431"/>
      <c r="HR70" s="431"/>
      <c r="HS70" s="431"/>
      <c r="HT70" s="431"/>
      <c r="HU70" s="431"/>
      <c r="HV70" s="431"/>
      <c r="HW70" s="431"/>
      <c r="HX70" s="431"/>
      <c r="HY70" s="431"/>
      <c r="HZ70" s="431"/>
      <c r="IA70" s="431"/>
      <c r="IB70" s="431"/>
      <c r="IC70" s="431"/>
    </row>
    <row r="71" spans="1:237" ht="15" x14ac:dyDescent="0.25">
      <c r="A71" s="420">
        <f t="shared" si="0"/>
        <v>44</v>
      </c>
      <c r="B71" s="421" t="s">
        <v>1004</v>
      </c>
      <c r="C71" s="455" t="s">
        <v>1138</v>
      </c>
      <c r="D71" s="421" t="s">
        <v>1072</v>
      </c>
      <c r="E71" s="421" t="s">
        <v>1021</v>
      </c>
      <c r="F71" s="2" t="s">
        <v>1163</v>
      </c>
      <c r="G71" s="469" t="s">
        <v>1164</v>
      </c>
      <c r="H71" s="422">
        <v>2021</v>
      </c>
      <c r="I71" s="434" t="s">
        <v>410</v>
      </c>
      <c r="J71" s="425">
        <v>2022</v>
      </c>
      <c r="K71" s="426">
        <v>1</v>
      </c>
      <c r="L71" s="429">
        <v>4184.2</v>
      </c>
      <c r="M71" s="428">
        <v>14576957.801999999</v>
      </c>
      <c r="N71" s="429">
        <f>M71/N6</f>
        <v>3388.6032233318451</v>
      </c>
      <c r="O71" s="470" t="s">
        <v>1165</v>
      </c>
      <c r="P71" s="421" t="s">
        <v>1017</v>
      </c>
      <c r="Q71" s="421" t="s">
        <v>950</v>
      </c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431"/>
      <c r="AD71" s="431"/>
      <c r="AE71" s="431"/>
      <c r="AF71" s="431"/>
      <c r="AG71" s="431"/>
      <c r="AH71" s="431"/>
      <c r="AI71" s="431"/>
      <c r="AJ71" s="431"/>
      <c r="AK71" s="431"/>
      <c r="AL71" s="431"/>
      <c r="AM71" s="431"/>
      <c r="AN71" s="431"/>
      <c r="AO71" s="431"/>
      <c r="AP71" s="431"/>
      <c r="AQ71" s="431"/>
      <c r="AR71" s="431"/>
      <c r="AS71" s="431"/>
      <c r="AT71" s="431"/>
      <c r="AU71" s="431"/>
      <c r="AV71" s="431"/>
      <c r="AW71" s="431"/>
      <c r="AX71" s="431"/>
      <c r="AY71" s="431"/>
      <c r="AZ71" s="431"/>
      <c r="BA71" s="431"/>
      <c r="BB71" s="431"/>
      <c r="BC71" s="431"/>
      <c r="BD71" s="431"/>
      <c r="BE71" s="431"/>
      <c r="BF71" s="431"/>
      <c r="BG71" s="431"/>
      <c r="BH71" s="431"/>
      <c r="BI71" s="431"/>
      <c r="BJ71" s="431"/>
      <c r="BK71" s="431"/>
      <c r="BL71" s="431"/>
      <c r="BM71" s="431"/>
      <c r="BN71" s="431"/>
      <c r="BO71" s="431"/>
      <c r="BP71" s="431"/>
      <c r="BQ71" s="431"/>
      <c r="BR71" s="431"/>
      <c r="BS71" s="431"/>
      <c r="BT71" s="431"/>
      <c r="BU71" s="431"/>
      <c r="BV71" s="431"/>
      <c r="BW71" s="431"/>
      <c r="BX71" s="431"/>
      <c r="BY71" s="431"/>
      <c r="BZ71" s="431"/>
      <c r="CA71" s="431"/>
      <c r="CB71" s="431"/>
      <c r="CC71" s="431"/>
      <c r="CD71" s="431"/>
      <c r="CE71" s="431"/>
      <c r="CF71" s="431"/>
      <c r="CG71" s="431"/>
      <c r="CH71" s="431"/>
      <c r="CI71" s="431"/>
      <c r="CJ71" s="431"/>
      <c r="CK71" s="431"/>
      <c r="CL71" s="431"/>
      <c r="CM71" s="431"/>
      <c r="CN71" s="431"/>
      <c r="CO71" s="431"/>
      <c r="CP71" s="431"/>
      <c r="CQ71" s="431"/>
      <c r="CR71" s="431"/>
      <c r="CS71" s="431"/>
      <c r="CT71" s="431"/>
      <c r="CU71" s="431"/>
      <c r="CV71" s="431"/>
      <c r="CW71" s="431"/>
      <c r="CX71" s="431"/>
      <c r="CY71" s="431"/>
      <c r="CZ71" s="431"/>
      <c r="DA71" s="431"/>
      <c r="DB71" s="431"/>
      <c r="DC71" s="431"/>
      <c r="DD71" s="431"/>
      <c r="DE71" s="431"/>
      <c r="DF71" s="431"/>
      <c r="DG71" s="431"/>
      <c r="DH71" s="431"/>
      <c r="DI71" s="431"/>
      <c r="DJ71" s="431"/>
      <c r="DK71" s="431"/>
      <c r="DL71" s="431"/>
      <c r="DM71" s="431"/>
      <c r="DN71" s="431"/>
      <c r="DO71" s="431"/>
      <c r="DP71" s="431"/>
      <c r="DQ71" s="431"/>
      <c r="DR71" s="431"/>
      <c r="DS71" s="431"/>
      <c r="DT71" s="431"/>
      <c r="DU71" s="431"/>
      <c r="DV71" s="431"/>
      <c r="DW71" s="431"/>
      <c r="DX71" s="431"/>
      <c r="DY71" s="431"/>
      <c r="DZ71" s="431"/>
      <c r="EA71" s="431"/>
      <c r="EB71" s="431"/>
      <c r="EC71" s="431"/>
      <c r="ED71" s="431"/>
      <c r="EE71" s="431"/>
      <c r="EF71" s="431"/>
      <c r="EG71" s="431"/>
      <c r="EH71" s="431"/>
      <c r="EI71" s="431"/>
      <c r="EJ71" s="431"/>
      <c r="EK71" s="431"/>
      <c r="EL71" s="431"/>
      <c r="EM71" s="431"/>
      <c r="EN71" s="431"/>
      <c r="EO71" s="431"/>
      <c r="EP71" s="431"/>
      <c r="EQ71" s="431"/>
      <c r="ER71" s="431"/>
      <c r="ES71" s="431"/>
      <c r="ET71" s="431"/>
      <c r="EU71" s="431"/>
      <c r="EV71" s="431"/>
      <c r="EW71" s="431"/>
      <c r="EX71" s="431"/>
      <c r="EY71" s="431"/>
      <c r="EZ71" s="431"/>
      <c r="FA71" s="431"/>
      <c r="FB71" s="431"/>
      <c r="FC71" s="431"/>
      <c r="FD71" s="431"/>
      <c r="FE71" s="431"/>
      <c r="FF71" s="431"/>
      <c r="FG71" s="431"/>
      <c r="FH71" s="431"/>
      <c r="FI71" s="431"/>
      <c r="FJ71" s="431"/>
      <c r="FK71" s="431"/>
      <c r="FL71" s="431"/>
      <c r="FM71" s="431"/>
      <c r="FN71" s="431"/>
      <c r="FO71" s="431"/>
      <c r="FP71" s="431"/>
      <c r="FQ71" s="431"/>
      <c r="FR71" s="431"/>
      <c r="FS71" s="431"/>
      <c r="FT71" s="431"/>
      <c r="FU71" s="431"/>
      <c r="FV71" s="431"/>
      <c r="FW71" s="431"/>
      <c r="FX71" s="431"/>
      <c r="FY71" s="431"/>
      <c r="FZ71" s="431"/>
      <c r="GA71" s="431"/>
      <c r="GB71" s="431"/>
      <c r="GC71" s="431"/>
      <c r="GD71" s="431"/>
      <c r="GE71" s="431"/>
      <c r="GF71" s="431"/>
      <c r="GG71" s="431"/>
      <c r="GH71" s="431"/>
      <c r="GI71" s="431"/>
      <c r="GJ71" s="431"/>
      <c r="GK71" s="431"/>
      <c r="GL71" s="431"/>
      <c r="GM71" s="431"/>
      <c r="GN71" s="431"/>
      <c r="GO71" s="431"/>
      <c r="GP71" s="431"/>
      <c r="GQ71" s="431"/>
      <c r="GR71" s="431"/>
      <c r="GS71" s="431"/>
      <c r="GT71" s="431"/>
      <c r="GU71" s="431"/>
      <c r="GV71" s="431"/>
      <c r="GW71" s="431"/>
      <c r="GX71" s="431"/>
      <c r="GY71" s="431"/>
      <c r="GZ71" s="431"/>
      <c r="HA71" s="431"/>
      <c r="HB71" s="431"/>
      <c r="HC71" s="431"/>
      <c r="HD71" s="431"/>
      <c r="HE71" s="431"/>
      <c r="HF71" s="431"/>
      <c r="HG71" s="431"/>
      <c r="HH71" s="431"/>
      <c r="HI71" s="431"/>
      <c r="HJ71" s="431"/>
      <c r="HK71" s="431"/>
      <c r="HL71" s="431"/>
      <c r="HM71" s="431"/>
      <c r="HN71" s="431"/>
      <c r="HO71" s="431"/>
      <c r="HP71" s="431"/>
      <c r="HQ71" s="431"/>
      <c r="HR71" s="431"/>
      <c r="HS71" s="431"/>
      <c r="HT71" s="431"/>
      <c r="HU71" s="431"/>
      <c r="HV71" s="431"/>
      <c r="HW71" s="431"/>
      <c r="HX71" s="431"/>
      <c r="HY71" s="431"/>
      <c r="HZ71" s="431"/>
      <c r="IA71" s="431"/>
      <c r="IB71" s="431"/>
      <c r="IC71" s="431"/>
    </row>
    <row r="72" spans="1:237" ht="15" x14ac:dyDescent="0.25">
      <c r="A72" s="420">
        <f t="shared" si="0"/>
        <v>45</v>
      </c>
      <c r="B72" s="421" t="s">
        <v>1004</v>
      </c>
      <c r="C72" s="455" t="s">
        <v>1138</v>
      </c>
      <c r="D72" s="421" t="s">
        <v>1072</v>
      </c>
      <c r="E72" s="421" t="s">
        <v>1021</v>
      </c>
      <c r="F72" s="2" t="s">
        <v>1166</v>
      </c>
      <c r="G72" s="469" t="s">
        <v>1167</v>
      </c>
      <c r="H72" s="422">
        <v>2021</v>
      </c>
      <c r="I72" s="434" t="s">
        <v>410</v>
      </c>
      <c r="J72" s="425">
        <v>2022</v>
      </c>
      <c r="K72" s="471"/>
      <c r="L72" s="472">
        <v>4184.2</v>
      </c>
      <c r="M72" s="428">
        <v>14576957.801999999</v>
      </c>
      <c r="N72" s="429"/>
      <c r="O72" s="470" t="s">
        <v>1168</v>
      </c>
      <c r="P72" s="421" t="s">
        <v>1017</v>
      </c>
      <c r="Q72" s="421" t="s">
        <v>950</v>
      </c>
      <c r="R72" s="431"/>
      <c r="S72" s="431"/>
      <c r="T72" s="431"/>
      <c r="U72" s="431"/>
      <c r="V72" s="431"/>
      <c r="W72" s="431"/>
      <c r="X72" s="431"/>
      <c r="Y72" s="431"/>
      <c r="Z72" s="431"/>
      <c r="AA72" s="431"/>
      <c r="AB72" s="431"/>
      <c r="AC72" s="431"/>
      <c r="AD72" s="431"/>
      <c r="AE72" s="431"/>
      <c r="AF72" s="431"/>
      <c r="AG72" s="431"/>
      <c r="AH72" s="431"/>
      <c r="AI72" s="431"/>
      <c r="AJ72" s="431"/>
      <c r="AK72" s="431"/>
      <c r="AL72" s="431"/>
      <c r="AM72" s="431"/>
      <c r="AN72" s="431"/>
      <c r="AO72" s="431"/>
      <c r="AP72" s="431"/>
      <c r="AQ72" s="431"/>
      <c r="AR72" s="431"/>
      <c r="AS72" s="431"/>
      <c r="AT72" s="431"/>
      <c r="AU72" s="431"/>
      <c r="AV72" s="431"/>
      <c r="AW72" s="431"/>
      <c r="AX72" s="431"/>
      <c r="AY72" s="431"/>
      <c r="AZ72" s="431"/>
      <c r="BA72" s="431"/>
      <c r="BB72" s="431"/>
      <c r="BC72" s="431"/>
      <c r="BD72" s="431"/>
      <c r="BE72" s="431"/>
      <c r="BF72" s="431"/>
      <c r="BG72" s="431"/>
      <c r="BH72" s="431"/>
      <c r="BI72" s="431"/>
      <c r="BJ72" s="431"/>
      <c r="BK72" s="431"/>
      <c r="BL72" s="431"/>
      <c r="BM72" s="431"/>
      <c r="BN72" s="431"/>
      <c r="BO72" s="431"/>
      <c r="BP72" s="431"/>
      <c r="BQ72" s="431"/>
      <c r="BR72" s="431"/>
      <c r="BS72" s="431"/>
      <c r="BT72" s="431"/>
      <c r="BU72" s="431"/>
      <c r="BV72" s="431"/>
      <c r="BW72" s="431"/>
      <c r="BX72" s="431"/>
      <c r="BY72" s="431"/>
      <c r="BZ72" s="431"/>
      <c r="CA72" s="431"/>
      <c r="CB72" s="431"/>
      <c r="CC72" s="431"/>
      <c r="CD72" s="431"/>
      <c r="CE72" s="431"/>
      <c r="CF72" s="431"/>
      <c r="CG72" s="431"/>
      <c r="CH72" s="431"/>
      <c r="CI72" s="431"/>
      <c r="CJ72" s="431"/>
      <c r="CK72" s="431"/>
      <c r="CL72" s="431"/>
      <c r="CM72" s="431"/>
      <c r="CN72" s="431"/>
      <c r="CO72" s="431"/>
      <c r="CP72" s="431"/>
      <c r="CQ72" s="431"/>
      <c r="CR72" s="431"/>
      <c r="CS72" s="431"/>
      <c r="CT72" s="431"/>
      <c r="CU72" s="431"/>
      <c r="CV72" s="431"/>
      <c r="CW72" s="431"/>
      <c r="CX72" s="431"/>
      <c r="CY72" s="431"/>
      <c r="CZ72" s="431"/>
      <c r="DA72" s="431"/>
      <c r="DB72" s="431"/>
      <c r="DC72" s="431"/>
      <c r="DD72" s="431"/>
      <c r="DE72" s="431"/>
      <c r="DF72" s="431"/>
      <c r="DG72" s="431"/>
      <c r="DH72" s="431"/>
      <c r="DI72" s="431"/>
      <c r="DJ72" s="431"/>
      <c r="DK72" s="431"/>
      <c r="DL72" s="431"/>
      <c r="DM72" s="431"/>
      <c r="DN72" s="431"/>
      <c r="DO72" s="431"/>
      <c r="DP72" s="431"/>
      <c r="DQ72" s="431"/>
      <c r="DR72" s="431"/>
      <c r="DS72" s="431"/>
      <c r="DT72" s="431"/>
      <c r="DU72" s="431"/>
      <c r="DV72" s="431"/>
      <c r="DW72" s="431"/>
      <c r="DX72" s="431"/>
      <c r="DY72" s="431"/>
      <c r="DZ72" s="431"/>
      <c r="EA72" s="431"/>
      <c r="EB72" s="431"/>
      <c r="EC72" s="431"/>
      <c r="ED72" s="431"/>
      <c r="EE72" s="431"/>
      <c r="EF72" s="431"/>
      <c r="EG72" s="431"/>
      <c r="EH72" s="431"/>
      <c r="EI72" s="431"/>
      <c r="EJ72" s="431"/>
      <c r="EK72" s="431"/>
      <c r="EL72" s="431"/>
      <c r="EM72" s="431"/>
      <c r="EN72" s="431"/>
      <c r="EO72" s="431"/>
      <c r="EP72" s="431"/>
      <c r="EQ72" s="431"/>
      <c r="ER72" s="431"/>
      <c r="ES72" s="431"/>
      <c r="ET72" s="431"/>
      <c r="EU72" s="431"/>
      <c r="EV72" s="431"/>
      <c r="EW72" s="431"/>
      <c r="EX72" s="431"/>
      <c r="EY72" s="431"/>
      <c r="EZ72" s="431"/>
      <c r="FA72" s="431"/>
      <c r="FB72" s="431"/>
      <c r="FC72" s="431"/>
      <c r="FD72" s="431"/>
      <c r="FE72" s="431"/>
      <c r="FF72" s="431"/>
      <c r="FG72" s="431"/>
      <c r="FH72" s="431"/>
      <c r="FI72" s="431"/>
      <c r="FJ72" s="431"/>
      <c r="FK72" s="431"/>
      <c r="FL72" s="431"/>
      <c r="FM72" s="431"/>
      <c r="FN72" s="431"/>
      <c r="FO72" s="431"/>
      <c r="FP72" s="431"/>
      <c r="FQ72" s="431"/>
      <c r="FR72" s="431"/>
      <c r="FS72" s="431"/>
      <c r="FT72" s="431"/>
      <c r="FU72" s="431"/>
      <c r="FV72" s="431"/>
      <c r="FW72" s="431"/>
      <c r="FX72" s="431"/>
      <c r="FY72" s="431"/>
      <c r="FZ72" s="431"/>
      <c r="GA72" s="431"/>
      <c r="GB72" s="431"/>
      <c r="GC72" s="431"/>
      <c r="GD72" s="431"/>
      <c r="GE72" s="431"/>
      <c r="GF72" s="431"/>
      <c r="GG72" s="431"/>
      <c r="GH72" s="431"/>
      <c r="GI72" s="431"/>
      <c r="GJ72" s="431"/>
      <c r="GK72" s="431"/>
      <c r="GL72" s="431"/>
      <c r="GM72" s="431"/>
      <c r="GN72" s="431"/>
      <c r="GO72" s="431"/>
      <c r="GP72" s="431"/>
      <c r="GQ72" s="431"/>
      <c r="GR72" s="431"/>
      <c r="GS72" s="431"/>
      <c r="GT72" s="431"/>
      <c r="GU72" s="431"/>
      <c r="GV72" s="431"/>
      <c r="GW72" s="431"/>
      <c r="GX72" s="431"/>
      <c r="GY72" s="431"/>
      <c r="GZ72" s="431"/>
      <c r="HA72" s="431"/>
      <c r="HB72" s="431"/>
      <c r="HC72" s="431"/>
      <c r="HD72" s="431"/>
      <c r="HE72" s="431"/>
      <c r="HF72" s="431"/>
      <c r="HG72" s="431"/>
      <c r="HH72" s="431"/>
      <c r="HI72" s="431"/>
      <c r="HJ72" s="431"/>
      <c r="HK72" s="431"/>
      <c r="HL72" s="431"/>
      <c r="HM72" s="431"/>
      <c r="HN72" s="431"/>
      <c r="HO72" s="431"/>
      <c r="HP72" s="431"/>
      <c r="HQ72" s="431"/>
      <c r="HR72" s="431"/>
      <c r="HS72" s="431"/>
      <c r="HT72" s="431"/>
      <c r="HU72" s="431"/>
      <c r="HV72" s="431"/>
      <c r="HW72" s="431"/>
      <c r="HX72" s="431"/>
      <c r="HY72" s="431"/>
      <c r="HZ72" s="431"/>
      <c r="IA72" s="431"/>
      <c r="IB72" s="431"/>
      <c r="IC72" s="431"/>
    </row>
    <row r="73" spans="1:237" ht="15" x14ac:dyDescent="0.25">
      <c r="A73" s="420">
        <f t="shared" si="0"/>
        <v>46</v>
      </c>
      <c r="B73" s="421" t="s">
        <v>1004</v>
      </c>
      <c r="C73" s="455" t="s">
        <v>1138</v>
      </c>
      <c r="D73" s="421" t="s">
        <v>1072</v>
      </c>
      <c r="E73" s="421" t="s">
        <v>1021</v>
      </c>
      <c r="F73" s="2" t="s">
        <v>1169</v>
      </c>
      <c r="G73" s="469" t="s">
        <v>1170</v>
      </c>
      <c r="H73" s="422">
        <v>2021</v>
      </c>
      <c r="I73" s="434" t="s">
        <v>410</v>
      </c>
      <c r="J73" s="425">
        <v>2022</v>
      </c>
      <c r="K73" s="471"/>
      <c r="L73" s="472">
        <v>4184.2</v>
      </c>
      <c r="M73" s="428">
        <v>14576957.801999999</v>
      </c>
      <c r="N73" s="429"/>
      <c r="O73" s="470" t="s">
        <v>1171</v>
      </c>
      <c r="P73" s="421" t="s">
        <v>1017</v>
      </c>
      <c r="Q73" s="421" t="s">
        <v>950</v>
      </c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31"/>
      <c r="AK73" s="431"/>
      <c r="AL73" s="431"/>
      <c r="AM73" s="431"/>
      <c r="AN73" s="431"/>
      <c r="AO73" s="431"/>
      <c r="AP73" s="431"/>
      <c r="AQ73" s="431"/>
      <c r="AR73" s="431"/>
      <c r="AS73" s="431"/>
      <c r="AT73" s="431"/>
      <c r="AU73" s="431"/>
      <c r="AV73" s="431"/>
      <c r="AW73" s="431"/>
      <c r="AX73" s="431"/>
      <c r="AY73" s="431"/>
      <c r="AZ73" s="431"/>
      <c r="BA73" s="431"/>
      <c r="BB73" s="431"/>
      <c r="BC73" s="431"/>
      <c r="BD73" s="431"/>
      <c r="BE73" s="431"/>
      <c r="BF73" s="431"/>
      <c r="BG73" s="431"/>
      <c r="BH73" s="431"/>
      <c r="BI73" s="431"/>
      <c r="BJ73" s="431"/>
      <c r="BK73" s="431"/>
      <c r="BL73" s="431"/>
      <c r="BM73" s="431"/>
      <c r="BN73" s="431"/>
      <c r="BO73" s="431"/>
      <c r="BP73" s="431"/>
      <c r="BQ73" s="431"/>
      <c r="BR73" s="431"/>
      <c r="BS73" s="431"/>
      <c r="BT73" s="431"/>
      <c r="BU73" s="431"/>
      <c r="BV73" s="431"/>
      <c r="BW73" s="431"/>
      <c r="BX73" s="431"/>
      <c r="BY73" s="431"/>
      <c r="BZ73" s="431"/>
      <c r="CA73" s="431"/>
      <c r="CB73" s="431"/>
      <c r="CC73" s="431"/>
      <c r="CD73" s="431"/>
      <c r="CE73" s="431"/>
      <c r="CF73" s="431"/>
      <c r="CG73" s="431"/>
      <c r="CH73" s="431"/>
      <c r="CI73" s="431"/>
      <c r="CJ73" s="431"/>
      <c r="CK73" s="431"/>
      <c r="CL73" s="431"/>
      <c r="CM73" s="431"/>
      <c r="CN73" s="431"/>
      <c r="CO73" s="431"/>
      <c r="CP73" s="431"/>
      <c r="CQ73" s="431"/>
      <c r="CR73" s="431"/>
      <c r="CS73" s="431"/>
      <c r="CT73" s="431"/>
      <c r="CU73" s="431"/>
      <c r="CV73" s="431"/>
      <c r="CW73" s="431"/>
      <c r="CX73" s="431"/>
      <c r="CY73" s="431"/>
      <c r="CZ73" s="431"/>
      <c r="DA73" s="431"/>
      <c r="DB73" s="431"/>
      <c r="DC73" s="431"/>
      <c r="DD73" s="431"/>
      <c r="DE73" s="431"/>
      <c r="DF73" s="431"/>
      <c r="DG73" s="431"/>
      <c r="DH73" s="431"/>
      <c r="DI73" s="431"/>
      <c r="DJ73" s="431"/>
      <c r="DK73" s="431"/>
      <c r="DL73" s="431"/>
      <c r="DM73" s="431"/>
      <c r="DN73" s="431"/>
      <c r="DO73" s="431"/>
      <c r="DP73" s="431"/>
      <c r="DQ73" s="431"/>
      <c r="DR73" s="431"/>
      <c r="DS73" s="431"/>
      <c r="DT73" s="431"/>
      <c r="DU73" s="431"/>
      <c r="DV73" s="431"/>
      <c r="DW73" s="431"/>
      <c r="DX73" s="431"/>
      <c r="DY73" s="431"/>
      <c r="DZ73" s="431"/>
      <c r="EA73" s="431"/>
      <c r="EB73" s="431"/>
      <c r="EC73" s="431"/>
      <c r="ED73" s="431"/>
      <c r="EE73" s="431"/>
      <c r="EF73" s="431"/>
      <c r="EG73" s="431"/>
      <c r="EH73" s="431"/>
      <c r="EI73" s="431"/>
      <c r="EJ73" s="431"/>
      <c r="EK73" s="431"/>
      <c r="EL73" s="431"/>
      <c r="EM73" s="431"/>
      <c r="EN73" s="431"/>
      <c r="EO73" s="431"/>
      <c r="EP73" s="431"/>
      <c r="EQ73" s="431"/>
      <c r="ER73" s="431"/>
      <c r="ES73" s="431"/>
      <c r="ET73" s="431"/>
      <c r="EU73" s="431"/>
      <c r="EV73" s="431"/>
      <c r="EW73" s="431"/>
      <c r="EX73" s="431"/>
      <c r="EY73" s="431"/>
      <c r="EZ73" s="431"/>
      <c r="FA73" s="431"/>
      <c r="FB73" s="431"/>
      <c r="FC73" s="431"/>
      <c r="FD73" s="431"/>
      <c r="FE73" s="431"/>
      <c r="FF73" s="431"/>
      <c r="FG73" s="431"/>
      <c r="FH73" s="431"/>
      <c r="FI73" s="431"/>
      <c r="FJ73" s="431"/>
      <c r="FK73" s="431"/>
      <c r="FL73" s="431"/>
      <c r="FM73" s="431"/>
      <c r="FN73" s="431"/>
      <c r="FO73" s="431"/>
      <c r="FP73" s="431"/>
      <c r="FQ73" s="431"/>
      <c r="FR73" s="431"/>
      <c r="FS73" s="431"/>
      <c r="FT73" s="431"/>
      <c r="FU73" s="431"/>
      <c r="FV73" s="431"/>
      <c r="FW73" s="431"/>
      <c r="FX73" s="431"/>
      <c r="FY73" s="431"/>
      <c r="FZ73" s="431"/>
      <c r="GA73" s="431"/>
      <c r="GB73" s="431"/>
      <c r="GC73" s="431"/>
      <c r="GD73" s="431"/>
      <c r="GE73" s="431"/>
      <c r="GF73" s="431"/>
      <c r="GG73" s="431"/>
      <c r="GH73" s="431"/>
      <c r="GI73" s="431"/>
      <c r="GJ73" s="431"/>
      <c r="GK73" s="431"/>
      <c r="GL73" s="431"/>
      <c r="GM73" s="431"/>
      <c r="GN73" s="431"/>
      <c r="GO73" s="431"/>
      <c r="GP73" s="431"/>
      <c r="GQ73" s="431"/>
      <c r="GR73" s="431"/>
      <c r="GS73" s="431"/>
      <c r="GT73" s="431"/>
      <c r="GU73" s="431"/>
      <c r="GV73" s="431"/>
      <c r="GW73" s="431"/>
      <c r="GX73" s="431"/>
      <c r="GY73" s="431"/>
      <c r="GZ73" s="431"/>
      <c r="HA73" s="431"/>
      <c r="HB73" s="431"/>
      <c r="HC73" s="431"/>
      <c r="HD73" s="431"/>
      <c r="HE73" s="431"/>
      <c r="HF73" s="431"/>
      <c r="HG73" s="431"/>
      <c r="HH73" s="431"/>
      <c r="HI73" s="431"/>
      <c r="HJ73" s="431"/>
      <c r="HK73" s="431"/>
      <c r="HL73" s="431"/>
      <c r="HM73" s="431"/>
      <c r="HN73" s="431"/>
      <c r="HO73" s="431"/>
      <c r="HP73" s="431"/>
      <c r="HQ73" s="431"/>
      <c r="HR73" s="431"/>
      <c r="HS73" s="431"/>
      <c r="HT73" s="431"/>
      <c r="HU73" s="431"/>
      <c r="HV73" s="431"/>
      <c r="HW73" s="431"/>
      <c r="HX73" s="431"/>
      <c r="HY73" s="431"/>
      <c r="HZ73" s="431"/>
      <c r="IA73" s="431"/>
      <c r="IB73" s="431"/>
      <c r="IC73" s="431"/>
    </row>
    <row r="74" spans="1:237" ht="15" x14ac:dyDescent="0.25">
      <c r="A74" s="420">
        <f t="shared" si="0"/>
        <v>47</v>
      </c>
      <c r="B74" s="421" t="s">
        <v>1004</v>
      </c>
      <c r="C74" s="455" t="s">
        <v>1138</v>
      </c>
      <c r="D74" s="421" t="s">
        <v>1072</v>
      </c>
      <c r="E74" s="421" t="s">
        <v>1021</v>
      </c>
      <c r="F74" s="2" t="s">
        <v>1172</v>
      </c>
      <c r="G74" s="469" t="s">
        <v>1173</v>
      </c>
      <c r="H74" s="422">
        <v>2021</v>
      </c>
      <c r="I74" s="434" t="s">
        <v>410</v>
      </c>
      <c r="J74" s="425">
        <v>2022</v>
      </c>
      <c r="K74" s="471"/>
      <c r="L74" s="472">
        <v>4184.2</v>
      </c>
      <c r="M74" s="428">
        <v>14576957.801999999</v>
      </c>
      <c r="N74" s="429"/>
      <c r="O74" s="470" t="s">
        <v>1174</v>
      </c>
      <c r="P74" s="421" t="s">
        <v>1017</v>
      </c>
      <c r="Q74" s="421" t="s">
        <v>950</v>
      </c>
      <c r="R74" s="431"/>
      <c r="S74" s="431"/>
      <c r="T74" s="431"/>
      <c r="U74" s="431"/>
      <c r="V74" s="431"/>
      <c r="W74" s="431"/>
      <c r="X74" s="431"/>
      <c r="Y74" s="431"/>
      <c r="Z74" s="431"/>
      <c r="AA74" s="431"/>
      <c r="AB74" s="431"/>
      <c r="AC74" s="431"/>
      <c r="AD74" s="431"/>
      <c r="AE74" s="431"/>
      <c r="AF74" s="431"/>
      <c r="AG74" s="431"/>
      <c r="AH74" s="431"/>
      <c r="AI74" s="431"/>
      <c r="AJ74" s="431"/>
      <c r="AK74" s="431"/>
      <c r="AL74" s="431"/>
      <c r="AM74" s="431"/>
      <c r="AN74" s="431"/>
      <c r="AO74" s="431"/>
      <c r="AP74" s="431"/>
      <c r="AQ74" s="431"/>
      <c r="AR74" s="431"/>
      <c r="AS74" s="431"/>
      <c r="AT74" s="431"/>
      <c r="AU74" s="431"/>
      <c r="AV74" s="431"/>
      <c r="AW74" s="431"/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  <c r="BJ74" s="431"/>
      <c r="BK74" s="431"/>
      <c r="BL74" s="431"/>
      <c r="BM74" s="431"/>
      <c r="BN74" s="431"/>
      <c r="BO74" s="431"/>
      <c r="BP74" s="431"/>
      <c r="BQ74" s="431"/>
      <c r="BR74" s="431"/>
      <c r="BS74" s="431"/>
      <c r="BT74" s="431"/>
      <c r="BU74" s="431"/>
      <c r="BV74" s="431"/>
      <c r="BW74" s="431"/>
      <c r="BX74" s="431"/>
      <c r="BY74" s="431"/>
      <c r="BZ74" s="431"/>
      <c r="CA74" s="431"/>
      <c r="CB74" s="431"/>
      <c r="CC74" s="431"/>
      <c r="CD74" s="431"/>
      <c r="CE74" s="431"/>
      <c r="CF74" s="431"/>
      <c r="CG74" s="431"/>
      <c r="CH74" s="431"/>
      <c r="CI74" s="431"/>
      <c r="CJ74" s="431"/>
      <c r="CK74" s="431"/>
      <c r="CL74" s="431"/>
      <c r="CM74" s="431"/>
      <c r="CN74" s="431"/>
      <c r="CO74" s="431"/>
      <c r="CP74" s="431"/>
      <c r="CQ74" s="431"/>
      <c r="CR74" s="431"/>
      <c r="CS74" s="431"/>
      <c r="CT74" s="431"/>
      <c r="CU74" s="431"/>
      <c r="CV74" s="431"/>
      <c r="CW74" s="431"/>
      <c r="CX74" s="431"/>
      <c r="CY74" s="431"/>
      <c r="CZ74" s="431"/>
      <c r="DA74" s="431"/>
      <c r="DB74" s="431"/>
      <c r="DC74" s="431"/>
      <c r="DD74" s="431"/>
      <c r="DE74" s="431"/>
      <c r="DF74" s="431"/>
      <c r="DG74" s="431"/>
      <c r="DH74" s="431"/>
      <c r="DI74" s="431"/>
      <c r="DJ74" s="431"/>
      <c r="DK74" s="431"/>
      <c r="DL74" s="431"/>
      <c r="DM74" s="431"/>
      <c r="DN74" s="431"/>
      <c r="DO74" s="431"/>
      <c r="DP74" s="431"/>
      <c r="DQ74" s="431"/>
      <c r="DR74" s="431"/>
      <c r="DS74" s="431"/>
      <c r="DT74" s="431"/>
      <c r="DU74" s="431"/>
      <c r="DV74" s="431"/>
      <c r="DW74" s="431"/>
      <c r="DX74" s="431"/>
      <c r="DY74" s="431"/>
      <c r="DZ74" s="431"/>
      <c r="EA74" s="431"/>
      <c r="EB74" s="431"/>
      <c r="EC74" s="431"/>
      <c r="ED74" s="431"/>
      <c r="EE74" s="431"/>
      <c r="EF74" s="431"/>
      <c r="EG74" s="431"/>
      <c r="EH74" s="431"/>
      <c r="EI74" s="431"/>
      <c r="EJ74" s="431"/>
      <c r="EK74" s="431"/>
      <c r="EL74" s="431"/>
      <c r="EM74" s="431"/>
      <c r="EN74" s="431"/>
      <c r="EO74" s="431"/>
      <c r="EP74" s="431"/>
      <c r="EQ74" s="431"/>
      <c r="ER74" s="431"/>
      <c r="ES74" s="431"/>
      <c r="ET74" s="431"/>
      <c r="EU74" s="431"/>
      <c r="EV74" s="431"/>
      <c r="EW74" s="431"/>
      <c r="EX74" s="431"/>
      <c r="EY74" s="431"/>
      <c r="EZ74" s="431"/>
      <c r="FA74" s="431"/>
      <c r="FB74" s="431"/>
      <c r="FC74" s="431"/>
      <c r="FD74" s="431"/>
      <c r="FE74" s="431"/>
      <c r="FF74" s="431"/>
      <c r="FG74" s="431"/>
      <c r="FH74" s="431"/>
      <c r="FI74" s="431"/>
      <c r="FJ74" s="431"/>
      <c r="FK74" s="431"/>
      <c r="FL74" s="431"/>
      <c r="FM74" s="431"/>
      <c r="FN74" s="431"/>
      <c r="FO74" s="431"/>
      <c r="FP74" s="431"/>
      <c r="FQ74" s="431"/>
      <c r="FR74" s="431"/>
      <c r="FS74" s="431"/>
      <c r="FT74" s="431"/>
      <c r="FU74" s="431"/>
      <c r="FV74" s="431"/>
      <c r="FW74" s="431"/>
      <c r="FX74" s="431"/>
      <c r="FY74" s="431"/>
      <c r="FZ74" s="431"/>
      <c r="GA74" s="431"/>
      <c r="GB74" s="431"/>
      <c r="GC74" s="431"/>
      <c r="GD74" s="431"/>
      <c r="GE74" s="431"/>
      <c r="GF74" s="431"/>
      <c r="GG74" s="431"/>
      <c r="GH74" s="431"/>
      <c r="GI74" s="431"/>
      <c r="GJ74" s="431"/>
      <c r="GK74" s="431"/>
      <c r="GL74" s="431"/>
      <c r="GM74" s="431"/>
      <c r="GN74" s="431"/>
      <c r="GO74" s="431"/>
      <c r="GP74" s="431"/>
      <c r="GQ74" s="431"/>
      <c r="GR74" s="431"/>
      <c r="GS74" s="431"/>
      <c r="GT74" s="431"/>
      <c r="GU74" s="431"/>
      <c r="GV74" s="431"/>
      <c r="GW74" s="431"/>
      <c r="GX74" s="431"/>
      <c r="GY74" s="431"/>
      <c r="GZ74" s="431"/>
      <c r="HA74" s="431"/>
      <c r="HB74" s="431"/>
      <c r="HC74" s="431"/>
      <c r="HD74" s="431"/>
      <c r="HE74" s="431"/>
      <c r="HF74" s="431"/>
      <c r="HG74" s="431"/>
      <c r="HH74" s="431"/>
      <c r="HI74" s="431"/>
      <c r="HJ74" s="431"/>
      <c r="HK74" s="431"/>
      <c r="HL74" s="431"/>
      <c r="HM74" s="431"/>
      <c r="HN74" s="431"/>
      <c r="HO74" s="431"/>
      <c r="HP74" s="431"/>
      <c r="HQ74" s="431"/>
      <c r="HR74" s="431"/>
      <c r="HS74" s="431"/>
      <c r="HT74" s="431"/>
      <c r="HU74" s="431"/>
      <c r="HV74" s="431"/>
      <c r="HW74" s="431"/>
      <c r="HX74" s="431"/>
      <c r="HY74" s="431"/>
      <c r="HZ74" s="431"/>
      <c r="IA74" s="431"/>
      <c r="IB74" s="431"/>
      <c r="IC74" s="431"/>
    </row>
    <row r="75" spans="1:237" x14ac:dyDescent="0.2">
      <c r="A75" s="420">
        <f t="shared" si="0"/>
        <v>48</v>
      </c>
      <c r="B75" s="421" t="s">
        <v>1175</v>
      </c>
      <c r="C75" s="455" t="s">
        <v>1005</v>
      </c>
      <c r="D75" s="421" t="s">
        <v>1072</v>
      </c>
      <c r="E75" s="473" t="s">
        <v>1021</v>
      </c>
      <c r="F75" s="474" t="s">
        <v>1176</v>
      </c>
      <c r="G75" s="474" t="s">
        <v>1177</v>
      </c>
      <c r="H75" s="475">
        <v>2021</v>
      </c>
      <c r="I75" s="434" t="s">
        <v>956</v>
      </c>
      <c r="J75" s="425">
        <v>2022</v>
      </c>
      <c r="K75" s="471">
        <v>1</v>
      </c>
      <c r="L75" s="471">
        <v>3139</v>
      </c>
      <c r="M75" s="428">
        <v>10935679.59</v>
      </c>
      <c r="N75" s="429">
        <f>M75/N6</f>
        <v>2542.140795860299</v>
      </c>
      <c r="O75" s="468" t="s">
        <v>1175</v>
      </c>
      <c r="P75" s="421" t="s">
        <v>949</v>
      </c>
      <c r="Q75" s="421" t="s">
        <v>950</v>
      </c>
      <c r="R75" s="431"/>
      <c r="S75" s="431"/>
      <c r="T75" s="431"/>
      <c r="U75" s="431"/>
      <c r="V75" s="431"/>
      <c r="W75" s="431"/>
      <c r="X75" s="431"/>
      <c r="Y75" s="431"/>
      <c r="Z75" s="431"/>
      <c r="AA75" s="431"/>
      <c r="AB75" s="431"/>
      <c r="AC75" s="431"/>
      <c r="AD75" s="431"/>
      <c r="AE75" s="431"/>
      <c r="AF75" s="431"/>
      <c r="AG75" s="431"/>
      <c r="AH75" s="431"/>
      <c r="AI75" s="431"/>
      <c r="AJ75" s="431"/>
      <c r="AK75" s="431"/>
      <c r="AL75" s="431"/>
      <c r="AM75" s="431"/>
      <c r="AN75" s="431"/>
      <c r="AO75" s="431"/>
      <c r="AP75" s="431"/>
      <c r="AQ75" s="431"/>
      <c r="AR75" s="431"/>
      <c r="AS75" s="431"/>
      <c r="AT75" s="431"/>
      <c r="AU75" s="431"/>
      <c r="AV75" s="431"/>
      <c r="AW75" s="431"/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  <c r="BJ75" s="431"/>
      <c r="BK75" s="431"/>
      <c r="BL75" s="431"/>
      <c r="BM75" s="431"/>
      <c r="BN75" s="431"/>
      <c r="BO75" s="431"/>
      <c r="BP75" s="431"/>
      <c r="BQ75" s="431"/>
      <c r="BR75" s="431"/>
      <c r="BS75" s="431"/>
      <c r="BT75" s="431"/>
      <c r="BU75" s="431"/>
      <c r="BV75" s="431"/>
      <c r="BW75" s="431"/>
      <c r="BX75" s="431"/>
      <c r="BY75" s="431"/>
      <c r="BZ75" s="431"/>
      <c r="CA75" s="431"/>
      <c r="CB75" s="431"/>
      <c r="CC75" s="431"/>
      <c r="CD75" s="431"/>
      <c r="CE75" s="431"/>
      <c r="CF75" s="431"/>
      <c r="CG75" s="431"/>
      <c r="CH75" s="431"/>
      <c r="CI75" s="431"/>
      <c r="CJ75" s="431"/>
      <c r="CK75" s="431"/>
      <c r="CL75" s="431"/>
      <c r="CM75" s="431"/>
      <c r="CN75" s="431"/>
      <c r="CO75" s="431"/>
      <c r="CP75" s="431"/>
      <c r="CQ75" s="431"/>
      <c r="CR75" s="431"/>
      <c r="CS75" s="431"/>
      <c r="CT75" s="431"/>
      <c r="CU75" s="431"/>
      <c r="CV75" s="431"/>
      <c r="CW75" s="431"/>
      <c r="CX75" s="431"/>
      <c r="CY75" s="431"/>
      <c r="CZ75" s="431"/>
      <c r="DA75" s="431"/>
      <c r="DB75" s="431"/>
      <c r="DC75" s="431"/>
      <c r="DD75" s="431"/>
      <c r="DE75" s="431"/>
      <c r="DF75" s="431"/>
      <c r="DG75" s="431"/>
      <c r="DH75" s="431"/>
      <c r="DI75" s="431"/>
      <c r="DJ75" s="431"/>
      <c r="DK75" s="431"/>
      <c r="DL75" s="431"/>
      <c r="DM75" s="431"/>
      <c r="DN75" s="431"/>
      <c r="DO75" s="431"/>
      <c r="DP75" s="431"/>
      <c r="DQ75" s="431"/>
      <c r="DR75" s="431"/>
      <c r="DS75" s="431"/>
      <c r="DT75" s="431"/>
      <c r="DU75" s="431"/>
      <c r="DV75" s="431"/>
      <c r="DW75" s="431"/>
      <c r="DX75" s="431"/>
      <c r="DY75" s="431"/>
      <c r="DZ75" s="431"/>
      <c r="EA75" s="431"/>
      <c r="EB75" s="431"/>
      <c r="EC75" s="431"/>
      <c r="ED75" s="431"/>
      <c r="EE75" s="431"/>
      <c r="EF75" s="431"/>
      <c r="EG75" s="431"/>
      <c r="EH75" s="431"/>
      <c r="EI75" s="431"/>
      <c r="EJ75" s="431"/>
      <c r="EK75" s="431"/>
      <c r="EL75" s="431"/>
      <c r="EM75" s="431"/>
      <c r="EN75" s="431"/>
      <c r="EO75" s="431"/>
      <c r="EP75" s="431"/>
      <c r="EQ75" s="431"/>
      <c r="ER75" s="431"/>
      <c r="ES75" s="431"/>
      <c r="ET75" s="431"/>
      <c r="EU75" s="431"/>
      <c r="EV75" s="431"/>
      <c r="EW75" s="431"/>
      <c r="EX75" s="431"/>
      <c r="EY75" s="431"/>
      <c r="EZ75" s="431"/>
      <c r="FA75" s="431"/>
      <c r="FB75" s="431"/>
      <c r="FC75" s="431"/>
      <c r="FD75" s="431"/>
      <c r="FE75" s="431"/>
      <c r="FF75" s="431"/>
      <c r="FG75" s="431"/>
      <c r="FH75" s="431"/>
      <c r="FI75" s="431"/>
      <c r="FJ75" s="431"/>
      <c r="FK75" s="431"/>
      <c r="FL75" s="431"/>
      <c r="FM75" s="431"/>
      <c r="FN75" s="431"/>
      <c r="FO75" s="431"/>
      <c r="FP75" s="431"/>
      <c r="FQ75" s="431"/>
      <c r="FR75" s="431"/>
      <c r="FS75" s="431"/>
      <c r="FT75" s="431"/>
      <c r="FU75" s="431"/>
      <c r="FV75" s="431"/>
      <c r="FW75" s="431"/>
      <c r="FX75" s="431"/>
      <c r="FY75" s="431"/>
      <c r="FZ75" s="431"/>
      <c r="GA75" s="431"/>
      <c r="GB75" s="431"/>
      <c r="GC75" s="431"/>
      <c r="GD75" s="431"/>
      <c r="GE75" s="431"/>
      <c r="GF75" s="431"/>
      <c r="GG75" s="431"/>
      <c r="GH75" s="431"/>
      <c r="GI75" s="431"/>
      <c r="GJ75" s="431"/>
      <c r="GK75" s="431"/>
      <c r="GL75" s="431"/>
      <c r="GM75" s="431"/>
      <c r="GN75" s="431"/>
      <c r="GO75" s="431"/>
      <c r="GP75" s="431"/>
      <c r="GQ75" s="431"/>
      <c r="GR75" s="431"/>
      <c r="GS75" s="431"/>
      <c r="GT75" s="431"/>
      <c r="GU75" s="431"/>
      <c r="GV75" s="431"/>
      <c r="GW75" s="431"/>
      <c r="GX75" s="431"/>
      <c r="GY75" s="431"/>
      <c r="GZ75" s="431"/>
      <c r="HA75" s="431"/>
      <c r="HB75" s="431"/>
      <c r="HC75" s="431"/>
      <c r="HD75" s="431"/>
      <c r="HE75" s="431"/>
      <c r="HF75" s="431"/>
      <c r="HG75" s="431"/>
      <c r="HH75" s="431"/>
      <c r="HI75" s="431"/>
      <c r="HJ75" s="431"/>
      <c r="HK75" s="431"/>
      <c r="HL75" s="431"/>
      <c r="HM75" s="431"/>
      <c r="HN75" s="431"/>
      <c r="HO75" s="431"/>
      <c r="HP75" s="431"/>
      <c r="HQ75" s="431"/>
      <c r="HR75" s="431"/>
      <c r="HS75" s="431"/>
      <c r="HT75" s="431"/>
      <c r="HU75" s="431"/>
      <c r="HV75" s="431"/>
      <c r="HW75" s="431"/>
      <c r="HX75" s="431"/>
      <c r="HY75" s="431"/>
      <c r="HZ75" s="431"/>
      <c r="IA75" s="431"/>
      <c r="IB75" s="431"/>
      <c r="IC75" s="431"/>
    </row>
    <row r="76" spans="1:237" x14ac:dyDescent="0.2">
      <c r="A76" s="420">
        <f t="shared" si="0"/>
        <v>49</v>
      </c>
      <c r="B76" s="421" t="s">
        <v>979</v>
      </c>
      <c r="C76" s="455" t="s">
        <v>1178</v>
      </c>
      <c r="D76" s="421" t="s">
        <v>1020</v>
      </c>
      <c r="E76" s="434" t="s">
        <v>1021</v>
      </c>
      <c r="F76" s="435" t="s">
        <v>1179</v>
      </c>
      <c r="G76" s="456" t="s">
        <v>1180</v>
      </c>
      <c r="H76" s="422">
        <v>2017</v>
      </c>
      <c r="I76" s="434" t="s">
        <v>956</v>
      </c>
      <c r="J76" s="425">
        <v>2022</v>
      </c>
      <c r="K76" s="426">
        <f t="shared" ref="K76:K79" si="3">J76-H76</f>
        <v>5</v>
      </c>
      <c r="L76" s="429">
        <v>2116</v>
      </c>
      <c r="M76" s="428">
        <v>7371741.96</v>
      </c>
      <c r="N76" s="427">
        <f>M76/N6</f>
        <v>1713.6571914751171</v>
      </c>
      <c r="O76" s="432" t="s">
        <v>1181</v>
      </c>
      <c r="P76" s="421" t="s">
        <v>374</v>
      </c>
      <c r="Q76" s="421" t="s">
        <v>950</v>
      </c>
      <c r="R76" s="430"/>
      <c r="S76" s="430"/>
      <c r="T76" s="430"/>
      <c r="U76" s="430"/>
      <c r="V76" s="430"/>
      <c r="W76" s="430"/>
      <c r="X76" s="430"/>
      <c r="Y76" s="430"/>
      <c r="Z76" s="430"/>
      <c r="AA76" s="430"/>
      <c r="AB76" s="430"/>
      <c r="AC76" s="430"/>
      <c r="AD76" s="430"/>
      <c r="AE76" s="430"/>
      <c r="AF76" s="430"/>
      <c r="AG76" s="430"/>
      <c r="AH76" s="430"/>
      <c r="AI76" s="430"/>
      <c r="AJ76" s="430"/>
      <c r="AK76" s="430"/>
      <c r="AL76" s="430"/>
      <c r="AM76" s="430"/>
      <c r="AN76" s="430"/>
      <c r="AO76" s="430"/>
      <c r="AP76" s="430"/>
      <c r="AQ76" s="430"/>
      <c r="AR76" s="430"/>
      <c r="AS76" s="430"/>
      <c r="AT76" s="430"/>
      <c r="AU76" s="430"/>
      <c r="AV76" s="430"/>
      <c r="AW76" s="430"/>
      <c r="AX76" s="430"/>
      <c r="AY76" s="431"/>
      <c r="AZ76" s="431"/>
      <c r="BA76" s="431"/>
      <c r="BB76" s="431"/>
      <c r="BC76" s="431"/>
      <c r="BD76" s="431"/>
      <c r="BE76" s="431"/>
      <c r="BF76" s="431"/>
      <c r="BG76" s="431"/>
      <c r="BH76" s="431"/>
      <c r="BI76" s="431"/>
      <c r="BJ76" s="431"/>
      <c r="BK76" s="431"/>
      <c r="BL76" s="431"/>
      <c r="BM76" s="431"/>
      <c r="BN76" s="431"/>
      <c r="BO76" s="431"/>
      <c r="BP76" s="431"/>
      <c r="BQ76" s="431"/>
      <c r="BR76" s="431"/>
      <c r="BS76" s="431"/>
      <c r="BT76" s="431"/>
      <c r="BU76" s="431"/>
      <c r="BV76" s="431"/>
      <c r="BW76" s="431"/>
      <c r="BX76" s="431"/>
      <c r="BY76" s="431"/>
      <c r="BZ76" s="431"/>
      <c r="CA76" s="431"/>
      <c r="CB76" s="431"/>
      <c r="CC76" s="431"/>
      <c r="CD76" s="431"/>
      <c r="CE76" s="431"/>
      <c r="CF76" s="431"/>
      <c r="CG76" s="431"/>
      <c r="CH76" s="431"/>
      <c r="CI76" s="431"/>
      <c r="CJ76" s="431"/>
      <c r="CK76" s="431"/>
      <c r="CL76" s="431"/>
      <c r="CM76" s="431"/>
      <c r="CN76" s="431"/>
      <c r="CO76" s="431"/>
      <c r="CP76" s="431"/>
      <c r="CQ76" s="431"/>
      <c r="CR76" s="431"/>
      <c r="CS76" s="431"/>
      <c r="CT76" s="431"/>
      <c r="CU76" s="431"/>
      <c r="CV76" s="431"/>
      <c r="CW76" s="431"/>
      <c r="CX76" s="431"/>
      <c r="CY76" s="431"/>
      <c r="CZ76" s="431"/>
      <c r="DA76" s="431"/>
      <c r="DB76" s="431"/>
      <c r="DC76" s="431"/>
      <c r="DD76" s="431"/>
      <c r="DE76" s="431"/>
      <c r="DF76" s="431"/>
      <c r="DG76" s="431"/>
      <c r="DH76" s="431"/>
      <c r="DI76" s="431"/>
      <c r="DJ76" s="431"/>
      <c r="DK76" s="431"/>
      <c r="DL76" s="431"/>
      <c r="DM76" s="431"/>
      <c r="DN76" s="431"/>
      <c r="DO76" s="431"/>
      <c r="DP76" s="431"/>
      <c r="DQ76" s="431"/>
      <c r="DR76" s="431"/>
      <c r="DS76" s="431"/>
      <c r="DT76" s="431"/>
      <c r="DU76" s="431"/>
      <c r="DV76" s="431"/>
      <c r="DW76" s="431"/>
      <c r="DX76" s="431"/>
      <c r="DY76" s="431"/>
      <c r="DZ76" s="431"/>
      <c r="EA76" s="431"/>
      <c r="EB76" s="431"/>
      <c r="EC76" s="431"/>
      <c r="ED76" s="431"/>
      <c r="EE76" s="431"/>
      <c r="EF76" s="431"/>
      <c r="EG76" s="431"/>
      <c r="EH76" s="431"/>
      <c r="EI76" s="431"/>
      <c r="EJ76" s="431"/>
      <c r="EK76" s="431"/>
      <c r="EL76" s="431"/>
      <c r="EM76" s="431"/>
      <c r="EN76" s="431"/>
      <c r="EO76" s="431"/>
      <c r="EP76" s="431"/>
      <c r="EQ76" s="431"/>
      <c r="ER76" s="431"/>
      <c r="ES76" s="431"/>
      <c r="ET76" s="431"/>
      <c r="EU76" s="431"/>
      <c r="EV76" s="431"/>
      <c r="EW76" s="431"/>
      <c r="EX76" s="431"/>
      <c r="EY76" s="431"/>
      <c r="EZ76" s="431"/>
      <c r="FA76" s="431"/>
      <c r="FB76" s="431"/>
      <c r="FC76" s="431"/>
      <c r="FD76" s="431"/>
      <c r="FE76" s="431"/>
      <c r="FF76" s="431"/>
      <c r="FG76" s="431"/>
      <c r="FH76" s="431"/>
      <c r="FI76" s="431"/>
      <c r="FJ76" s="431"/>
      <c r="FK76" s="431"/>
      <c r="FL76" s="431"/>
      <c r="FM76" s="431"/>
      <c r="FN76" s="431"/>
      <c r="FO76" s="431"/>
      <c r="FP76" s="431"/>
      <c r="FQ76" s="431"/>
      <c r="FR76" s="431"/>
      <c r="FS76" s="431"/>
      <c r="FT76" s="431"/>
      <c r="FU76" s="431"/>
      <c r="FV76" s="431"/>
      <c r="FW76" s="431"/>
      <c r="FX76" s="431"/>
      <c r="FY76" s="431"/>
      <c r="FZ76" s="431"/>
      <c r="GA76" s="431"/>
      <c r="GB76" s="431"/>
      <c r="GC76" s="431"/>
      <c r="GD76" s="431"/>
      <c r="GE76" s="431"/>
      <c r="GF76" s="431"/>
      <c r="GG76" s="431"/>
      <c r="GH76" s="431"/>
      <c r="GI76" s="431"/>
      <c r="GJ76" s="431"/>
      <c r="GK76" s="431"/>
      <c r="GL76" s="431"/>
      <c r="GM76" s="431"/>
      <c r="GN76" s="431"/>
      <c r="GO76" s="431"/>
      <c r="GP76" s="431"/>
      <c r="GQ76" s="431"/>
      <c r="GR76" s="431"/>
      <c r="GS76" s="431"/>
      <c r="GT76" s="431"/>
      <c r="GU76" s="431"/>
      <c r="GV76" s="431"/>
      <c r="GW76" s="431"/>
      <c r="GX76" s="431"/>
      <c r="GY76" s="431"/>
      <c r="GZ76" s="431"/>
      <c r="HA76" s="431"/>
      <c r="HB76" s="431"/>
      <c r="HC76" s="431"/>
      <c r="HD76" s="431"/>
      <c r="HE76" s="431"/>
      <c r="HF76" s="431"/>
      <c r="HG76" s="431"/>
      <c r="HH76" s="431"/>
      <c r="HI76" s="431"/>
      <c r="HJ76" s="431"/>
      <c r="HK76" s="431"/>
      <c r="HL76" s="431"/>
      <c r="HM76" s="431"/>
      <c r="HN76" s="431"/>
      <c r="HO76" s="431"/>
      <c r="HP76" s="431"/>
      <c r="HQ76" s="431"/>
      <c r="HR76" s="431"/>
      <c r="HS76" s="431"/>
      <c r="HT76" s="431"/>
      <c r="HU76" s="431"/>
      <c r="HV76" s="431"/>
      <c r="HW76" s="431"/>
      <c r="HX76" s="431"/>
      <c r="HY76" s="431"/>
      <c r="HZ76" s="431"/>
      <c r="IA76" s="431"/>
    </row>
    <row r="77" spans="1:237" x14ac:dyDescent="0.2">
      <c r="A77" s="420">
        <f t="shared" si="0"/>
        <v>50</v>
      </c>
      <c r="B77" s="421" t="s">
        <v>979</v>
      </c>
      <c r="C77" s="455" t="s">
        <v>1178</v>
      </c>
      <c r="D77" s="421" t="s">
        <v>1020</v>
      </c>
      <c r="E77" s="434" t="s">
        <v>1021</v>
      </c>
      <c r="F77" s="435" t="s">
        <v>1182</v>
      </c>
      <c r="G77" s="456" t="s">
        <v>1183</v>
      </c>
      <c r="H77" s="422">
        <v>2017</v>
      </c>
      <c r="I77" s="434" t="s">
        <v>956</v>
      </c>
      <c r="J77" s="425">
        <v>2022</v>
      </c>
      <c r="K77" s="426">
        <f t="shared" si="3"/>
        <v>5</v>
      </c>
      <c r="L77" s="429">
        <v>2116</v>
      </c>
      <c r="M77" s="428">
        <v>7371741.96</v>
      </c>
      <c r="N77" s="427">
        <f>M77/N6</f>
        <v>1713.6571914751171</v>
      </c>
      <c r="O77" s="432" t="s">
        <v>1184</v>
      </c>
      <c r="P77" s="421" t="s">
        <v>374</v>
      </c>
      <c r="Q77" s="421" t="s">
        <v>950</v>
      </c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430"/>
      <c r="AE77" s="430"/>
      <c r="AF77" s="430"/>
      <c r="AG77" s="430"/>
      <c r="AH77" s="430"/>
      <c r="AI77" s="430"/>
      <c r="AJ77" s="430"/>
      <c r="AK77" s="430"/>
      <c r="AL77" s="430"/>
      <c r="AM77" s="430"/>
      <c r="AN77" s="430"/>
      <c r="AO77" s="430"/>
      <c r="AP77" s="430"/>
      <c r="AQ77" s="430"/>
      <c r="AR77" s="430"/>
      <c r="AS77" s="430"/>
      <c r="AT77" s="430"/>
      <c r="AU77" s="430"/>
      <c r="AV77" s="430"/>
      <c r="AW77" s="430"/>
      <c r="AX77" s="430"/>
      <c r="AY77" s="431"/>
      <c r="AZ77" s="431"/>
      <c r="BA77" s="431"/>
      <c r="BB77" s="431"/>
      <c r="BC77" s="431"/>
      <c r="BD77" s="431"/>
      <c r="BE77" s="431"/>
      <c r="BF77" s="431"/>
      <c r="BG77" s="431"/>
      <c r="BH77" s="431"/>
      <c r="BI77" s="431"/>
      <c r="BJ77" s="431"/>
      <c r="BK77" s="431"/>
      <c r="BL77" s="431"/>
      <c r="BM77" s="431"/>
      <c r="BN77" s="431"/>
      <c r="BO77" s="431"/>
      <c r="BP77" s="431"/>
      <c r="BQ77" s="431"/>
      <c r="BR77" s="431"/>
      <c r="BS77" s="431"/>
      <c r="BT77" s="431"/>
      <c r="BU77" s="431"/>
      <c r="BV77" s="431"/>
      <c r="BW77" s="431"/>
      <c r="BX77" s="431"/>
      <c r="BY77" s="431"/>
      <c r="BZ77" s="431"/>
      <c r="CA77" s="431"/>
      <c r="CB77" s="431"/>
      <c r="CC77" s="431"/>
      <c r="CD77" s="431"/>
      <c r="CE77" s="431"/>
      <c r="CF77" s="431"/>
      <c r="CG77" s="431"/>
      <c r="CH77" s="431"/>
      <c r="CI77" s="431"/>
      <c r="CJ77" s="431"/>
      <c r="CK77" s="431"/>
      <c r="CL77" s="431"/>
      <c r="CM77" s="431"/>
      <c r="CN77" s="431"/>
      <c r="CO77" s="431"/>
      <c r="CP77" s="431"/>
      <c r="CQ77" s="431"/>
      <c r="CR77" s="431"/>
      <c r="CS77" s="431"/>
      <c r="CT77" s="431"/>
      <c r="CU77" s="431"/>
      <c r="CV77" s="431"/>
      <c r="CW77" s="431"/>
      <c r="CX77" s="431"/>
      <c r="CY77" s="431"/>
      <c r="CZ77" s="431"/>
      <c r="DA77" s="431"/>
      <c r="DB77" s="431"/>
      <c r="DC77" s="431"/>
      <c r="DD77" s="431"/>
      <c r="DE77" s="431"/>
      <c r="DF77" s="431"/>
      <c r="DG77" s="431"/>
      <c r="DH77" s="431"/>
      <c r="DI77" s="431"/>
      <c r="DJ77" s="431"/>
      <c r="DK77" s="431"/>
      <c r="DL77" s="431"/>
      <c r="DM77" s="431"/>
      <c r="DN77" s="431"/>
      <c r="DO77" s="431"/>
      <c r="DP77" s="431"/>
      <c r="DQ77" s="431"/>
      <c r="DR77" s="431"/>
      <c r="DS77" s="431"/>
      <c r="DT77" s="431"/>
      <c r="DU77" s="431"/>
      <c r="DV77" s="431"/>
      <c r="DW77" s="431"/>
      <c r="DX77" s="431"/>
      <c r="DY77" s="431"/>
      <c r="DZ77" s="431"/>
      <c r="EA77" s="431"/>
      <c r="EB77" s="431"/>
      <c r="EC77" s="431"/>
      <c r="ED77" s="431"/>
      <c r="EE77" s="431"/>
      <c r="EF77" s="431"/>
      <c r="EG77" s="431"/>
      <c r="EH77" s="431"/>
      <c r="EI77" s="431"/>
      <c r="EJ77" s="431"/>
      <c r="EK77" s="431"/>
      <c r="EL77" s="431"/>
      <c r="EM77" s="431"/>
      <c r="EN77" s="431"/>
      <c r="EO77" s="431"/>
      <c r="EP77" s="431"/>
      <c r="EQ77" s="431"/>
      <c r="ER77" s="431"/>
      <c r="ES77" s="431"/>
      <c r="ET77" s="431"/>
      <c r="EU77" s="431"/>
      <c r="EV77" s="431"/>
      <c r="EW77" s="431"/>
      <c r="EX77" s="431"/>
      <c r="EY77" s="431"/>
      <c r="EZ77" s="431"/>
      <c r="FA77" s="431"/>
      <c r="FB77" s="431"/>
      <c r="FC77" s="431"/>
      <c r="FD77" s="431"/>
      <c r="FE77" s="431"/>
      <c r="FF77" s="431"/>
      <c r="FG77" s="431"/>
      <c r="FH77" s="431"/>
      <c r="FI77" s="431"/>
      <c r="FJ77" s="431"/>
      <c r="FK77" s="431"/>
      <c r="FL77" s="431"/>
      <c r="FM77" s="431"/>
      <c r="FN77" s="431"/>
      <c r="FO77" s="431"/>
      <c r="FP77" s="431"/>
      <c r="FQ77" s="431"/>
      <c r="FR77" s="431"/>
      <c r="FS77" s="431"/>
      <c r="FT77" s="431"/>
      <c r="FU77" s="431"/>
      <c r="FV77" s="431"/>
      <c r="FW77" s="431"/>
      <c r="FX77" s="431"/>
      <c r="FY77" s="431"/>
      <c r="FZ77" s="431"/>
      <c r="GA77" s="431"/>
      <c r="GB77" s="431"/>
      <c r="GC77" s="431"/>
      <c r="GD77" s="431"/>
      <c r="GE77" s="431"/>
      <c r="GF77" s="431"/>
      <c r="GG77" s="431"/>
      <c r="GH77" s="431"/>
      <c r="GI77" s="431"/>
      <c r="GJ77" s="431"/>
      <c r="GK77" s="431"/>
      <c r="GL77" s="431"/>
      <c r="GM77" s="431"/>
      <c r="GN77" s="431"/>
      <c r="GO77" s="431"/>
      <c r="GP77" s="431"/>
      <c r="GQ77" s="431"/>
      <c r="GR77" s="431"/>
      <c r="GS77" s="431"/>
      <c r="GT77" s="431"/>
      <c r="GU77" s="431"/>
      <c r="GV77" s="431"/>
      <c r="GW77" s="431"/>
      <c r="GX77" s="431"/>
      <c r="GY77" s="431"/>
      <c r="GZ77" s="431"/>
      <c r="HA77" s="431"/>
      <c r="HB77" s="431"/>
      <c r="HC77" s="431"/>
      <c r="HD77" s="431"/>
      <c r="HE77" s="431"/>
      <c r="HF77" s="431"/>
      <c r="HG77" s="431"/>
      <c r="HH77" s="431"/>
      <c r="HI77" s="431"/>
      <c r="HJ77" s="431"/>
      <c r="HK77" s="431"/>
      <c r="HL77" s="431"/>
      <c r="HM77" s="431"/>
      <c r="HN77" s="431"/>
      <c r="HO77" s="431"/>
      <c r="HP77" s="431"/>
      <c r="HQ77" s="431"/>
      <c r="HR77" s="431"/>
      <c r="HS77" s="431"/>
      <c r="HT77" s="431"/>
      <c r="HU77" s="431"/>
      <c r="HV77" s="431"/>
      <c r="HW77" s="431"/>
      <c r="HX77" s="431"/>
      <c r="HY77" s="431"/>
      <c r="HZ77" s="431"/>
      <c r="IA77" s="431"/>
    </row>
    <row r="78" spans="1:237" x14ac:dyDescent="0.2">
      <c r="A78" s="420">
        <f t="shared" si="0"/>
        <v>51</v>
      </c>
      <c r="B78" s="421" t="s">
        <v>979</v>
      </c>
      <c r="C78" s="455" t="s">
        <v>1178</v>
      </c>
      <c r="D78" s="421" t="s">
        <v>1020</v>
      </c>
      <c r="E78" s="434" t="s">
        <v>1021</v>
      </c>
      <c r="F78" s="435" t="s">
        <v>1185</v>
      </c>
      <c r="G78" s="456" t="s">
        <v>1186</v>
      </c>
      <c r="H78" s="422">
        <v>2017</v>
      </c>
      <c r="I78" s="434" t="s">
        <v>956</v>
      </c>
      <c r="J78" s="425">
        <v>2022</v>
      </c>
      <c r="K78" s="426">
        <f t="shared" si="3"/>
        <v>5</v>
      </c>
      <c r="L78" s="429">
        <v>2116</v>
      </c>
      <c r="M78" s="428">
        <v>7371741.96</v>
      </c>
      <c r="N78" s="427">
        <f>M78/N6</f>
        <v>1713.6571914751171</v>
      </c>
      <c r="O78" s="432" t="s">
        <v>1187</v>
      </c>
      <c r="P78" s="421" t="s">
        <v>374</v>
      </c>
      <c r="Q78" s="421" t="s">
        <v>950</v>
      </c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430"/>
      <c r="AE78" s="430"/>
      <c r="AF78" s="430"/>
      <c r="AG78" s="430"/>
      <c r="AH78" s="430"/>
      <c r="AI78" s="430"/>
      <c r="AJ78" s="430"/>
      <c r="AK78" s="430"/>
      <c r="AL78" s="430"/>
      <c r="AM78" s="430"/>
      <c r="AN78" s="430"/>
      <c r="AO78" s="430"/>
      <c r="AP78" s="430"/>
      <c r="AQ78" s="430"/>
      <c r="AR78" s="430"/>
      <c r="AS78" s="430"/>
      <c r="AT78" s="430"/>
      <c r="AU78" s="430"/>
      <c r="AV78" s="430"/>
      <c r="AW78" s="430"/>
      <c r="AX78" s="430"/>
      <c r="AY78" s="431"/>
      <c r="AZ78" s="431"/>
      <c r="BA78" s="431"/>
      <c r="BB78" s="431"/>
      <c r="BC78" s="431"/>
      <c r="BD78" s="431"/>
      <c r="BE78" s="431"/>
      <c r="BF78" s="431"/>
      <c r="BG78" s="431"/>
      <c r="BH78" s="431"/>
      <c r="BI78" s="431"/>
      <c r="BJ78" s="431"/>
      <c r="BK78" s="431"/>
      <c r="BL78" s="431"/>
      <c r="BM78" s="431"/>
      <c r="BN78" s="431"/>
      <c r="BO78" s="431"/>
      <c r="BP78" s="431"/>
      <c r="BQ78" s="431"/>
      <c r="BR78" s="431"/>
      <c r="BS78" s="431"/>
      <c r="BT78" s="431"/>
      <c r="BU78" s="431"/>
      <c r="BV78" s="431"/>
      <c r="BW78" s="431"/>
      <c r="BX78" s="431"/>
      <c r="BY78" s="431"/>
      <c r="BZ78" s="431"/>
      <c r="CA78" s="431"/>
      <c r="CB78" s="431"/>
      <c r="CC78" s="431"/>
      <c r="CD78" s="431"/>
      <c r="CE78" s="431"/>
      <c r="CF78" s="431"/>
      <c r="CG78" s="431"/>
      <c r="CH78" s="431"/>
      <c r="CI78" s="431"/>
      <c r="CJ78" s="431"/>
      <c r="CK78" s="431"/>
      <c r="CL78" s="431"/>
      <c r="CM78" s="431"/>
      <c r="CN78" s="431"/>
      <c r="CO78" s="431"/>
      <c r="CP78" s="431"/>
      <c r="CQ78" s="431"/>
      <c r="CR78" s="431"/>
      <c r="CS78" s="431"/>
      <c r="CT78" s="431"/>
      <c r="CU78" s="431"/>
      <c r="CV78" s="431"/>
      <c r="CW78" s="431"/>
      <c r="CX78" s="431"/>
      <c r="CY78" s="431"/>
      <c r="CZ78" s="431"/>
      <c r="DA78" s="431"/>
      <c r="DB78" s="431"/>
      <c r="DC78" s="431"/>
      <c r="DD78" s="431"/>
      <c r="DE78" s="431"/>
      <c r="DF78" s="431"/>
      <c r="DG78" s="431"/>
      <c r="DH78" s="431"/>
      <c r="DI78" s="431"/>
      <c r="DJ78" s="431"/>
      <c r="DK78" s="431"/>
      <c r="DL78" s="431"/>
      <c r="DM78" s="431"/>
      <c r="DN78" s="431"/>
      <c r="DO78" s="431"/>
      <c r="DP78" s="431"/>
      <c r="DQ78" s="431"/>
      <c r="DR78" s="431"/>
      <c r="DS78" s="431"/>
      <c r="DT78" s="431"/>
      <c r="DU78" s="431"/>
      <c r="DV78" s="431"/>
      <c r="DW78" s="431"/>
      <c r="DX78" s="431"/>
      <c r="DY78" s="431"/>
      <c r="DZ78" s="431"/>
      <c r="EA78" s="431"/>
      <c r="EB78" s="431"/>
      <c r="EC78" s="431"/>
      <c r="ED78" s="431"/>
      <c r="EE78" s="431"/>
      <c r="EF78" s="431"/>
      <c r="EG78" s="431"/>
      <c r="EH78" s="431"/>
      <c r="EI78" s="431"/>
      <c r="EJ78" s="431"/>
      <c r="EK78" s="431"/>
      <c r="EL78" s="431"/>
      <c r="EM78" s="431"/>
      <c r="EN78" s="431"/>
      <c r="EO78" s="431"/>
      <c r="EP78" s="431"/>
      <c r="EQ78" s="431"/>
      <c r="ER78" s="431"/>
      <c r="ES78" s="431"/>
      <c r="ET78" s="431"/>
      <c r="EU78" s="431"/>
      <c r="EV78" s="431"/>
      <c r="EW78" s="431"/>
      <c r="EX78" s="431"/>
      <c r="EY78" s="431"/>
      <c r="EZ78" s="431"/>
      <c r="FA78" s="431"/>
      <c r="FB78" s="431"/>
      <c r="FC78" s="431"/>
      <c r="FD78" s="431"/>
      <c r="FE78" s="431"/>
      <c r="FF78" s="431"/>
      <c r="FG78" s="431"/>
      <c r="FH78" s="431"/>
      <c r="FI78" s="431"/>
      <c r="FJ78" s="431"/>
      <c r="FK78" s="431"/>
      <c r="FL78" s="431"/>
      <c r="FM78" s="431"/>
      <c r="FN78" s="431"/>
      <c r="FO78" s="431"/>
      <c r="FP78" s="431"/>
      <c r="FQ78" s="431"/>
      <c r="FR78" s="431"/>
      <c r="FS78" s="431"/>
      <c r="FT78" s="431"/>
      <c r="FU78" s="431"/>
      <c r="FV78" s="431"/>
      <c r="FW78" s="431"/>
      <c r="FX78" s="431"/>
      <c r="FY78" s="431"/>
      <c r="FZ78" s="431"/>
      <c r="GA78" s="431"/>
      <c r="GB78" s="431"/>
      <c r="GC78" s="431"/>
      <c r="GD78" s="431"/>
      <c r="GE78" s="431"/>
      <c r="GF78" s="431"/>
      <c r="GG78" s="431"/>
      <c r="GH78" s="431"/>
      <c r="GI78" s="431"/>
      <c r="GJ78" s="431"/>
      <c r="GK78" s="431"/>
      <c r="GL78" s="431"/>
      <c r="GM78" s="431"/>
      <c r="GN78" s="431"/>
      <c r="GO78" s="431"/>
      <c r="GP78" s="431"/>
      <c r="GQ78" s="431"/>
      <c r="GR78" s="431"/>
      <c r="GS78" s="431"/>
      <c r="GT78" s="431"/>
      <c r="GU78" s="431"/>
      <c r="GV78" s="431"/>
      <c r="GW78" s="431"/>
      <c r="GX78" s="431"/>
      <c r="GY78" s="431"/>
      <c r="GZ78" s="431"/>
      <c r="HA78" s="431"/>
      <c r="HB78" s="431"/>
      <c r="HC78" s="431"/>
      <c r="HD78" s="431"/>
      <c r="HE78" s="431"/>
      <c r="HF78" s="431"/>
      <c r="HG78" s="431"/>
      <c r="HH78" s="431"/>
      <c r="HI78" s="431"/>
      <c r="HJ78" s="431"/>
      <c r="HK78" s="431"/>
      <c r="HL78" s="431"/>
      <c r="HM78" s="431"/>
      <c r="HN78" s="431"/>
      <c r="HO78" s="431"/>
      <c r="HP78" s="431"/>
      <c r="HQ78" s="431"/>
      <c r="HR78" s="431"/>
      <c r="HS78" s="431"/>
      <c r="HT78" s="431"/>
      <c r="HU78" s="431"/>
      <c r="HV78" s="431"/>
      <c r="HW78" s="431"/>
      <c r="HX78" s="431"/>
      <c r="HY78" s="431"/>
      <c r="HZ78" s="431"/>
      <c r="IA78" s="431"/>
    </row>
    <row r="79" spans="1:237" x14ac:dyDescent="0.2">
      <c r="A79" s="420">
        <f t="shared" si="0"/>
        <v>52</v>
      </c>
      <c r="B79" s="421" t="s">
        <v>979</v>
      </c>
      <c r="C79" s="455" t="s">
        <v>1178</v>
      </c>
      <c r="D79" s="421" t="s">
        <v>1020</v>
      </c>
      <c r="E79" s="434" t="s">
        <v>1021</v>
      </c>
      <c r="F79" s="435" t="s">
        <v>1188</v>
      </c>
      <c r="G79" s="456" t="s">
        <v>1189</v>
      </c>
      <c r="H79" s="422">
        <v>2017</v>
      </c>
      <c r="I79" s="434" t="s">
        <v>956</v>
      </c>
      <c r="J79" s="425">
        <v>2022</v>
      </c>
      <c r="K79" s="426">
        <f t="shared" si="3"/>
        <v>5</v>
      </c>
      <c r="L79" s="429">
        <v>2116</v>
      </c>
      <c r="M79" s="428">
        <v>7371741.96</v>
      </c>
      <c r="N79" s="427">
        <f>M79/N6</f>
        <v>1713.6571914751171</v>
      </c>
      <c r="O79" s="432" t="s">
        <v>1190</v>
      </c>
      <c r="P79" s="421" t="s">
        <v>374</v>
      </c>
      <c r="Q79" s="421" t="s">
        <v>950</v>
      </c>
      <c r="R79" s="430"/>
      <c r="S79" s="430"/>
      <c r="T79" s="430"/>
      <c r="U79" s="430"/>
      <c r="V79" s="430"/>
      <c r="W79" s="430"/>
      <c r="X79" s="430"/>
      <c r="Y79" s="430"/>
      <c r="Z79" s="430"/>
      <c r="AA79" s="430"/>
      <c r="AB79" s="430"/>
      <c r="AC79" s="430"/>
      <c r="AD79" s="430"/>
      <c r="AE79" s="430"/>
      <c r="AF79" s="430"/>
      <c r="AG79" s="430"/>
      <c r="AH79" s="430"/>
      <c r="AI79" s="430"/>
      <c r="AJ79" s="430"/>
      <c r="AK79" s="430"/>
      <c r="AL79" s="430"/>
      <c r="AM79" s="430"/>
      <c r="AN79" s="430"/>
      <c r="AO79" s="430"/>
      <c r="AP79" s="430"/>
      <c r="AQ79" s="430"/>
      <c r="AR79" s="430"/>
      <c r="AS79" s="430"/>
      <c r="AT79" s="430"/>
      <c r="AU79" s="430"/>
      <c r="AV79" s="430"/>
      <c r="AW79" s="430"/>
      <c r="AX79" s="430"/>
      <c r="AY79" s="431"/>
      <c r="AZ79" s="431"/>
      <c r="BA79" s="431"/>
      <c r="BB79" s="431"/>
      <c r="BC79" s="431"/>
      <c r="BD79" s="431"/>
      <c r="BE79" s="431"/>
      <c r="BF79" s="431"/>
      <c r="BG79" s="431"/>
      <c r="BH79" s="431"/>
      <c r="BI79" s="431"/>
      <c r="BJ79" s="431"/>
      <c r="BK79" s="431"/>
      <c r="BL79" s="431"/>
      <c r="BM79" s="431"/>
      <c r="BN79" s="431"/>
      <c r="BO79" s="431"/>
      <c r="BP79" s="431"/>
      <c r="BQ79" s="431"/>
      <c r="BR79" s="431"/>
      <c r="BS79" s="431"/>
      <c r="BT79" s="431"/>
      <c r="BU79" s="431"/>
      <c r="BV79" s="431"/>
      <c r="BW79" s="431"/>
      <c r="BX79" s="431"/>
      <c r="BY79" s="431"/>
      <c r="BZ79" s="431"/>
      <c r="CA79" s="431"/>
      <c r="CB79" s="431"/>
      <c r="CC79" s="431"/>
      <c r="CD79" s="431"/>
      <c r="CE79" s="431"/>
      <c r="CF79" s="431"/>
      <c r="CG79" s="431"/>
      <c r="CH79" s="431"/>
      <c r="CI79" s="431"/>
      <c r="CJ79" s="431"/>
      <c r="CK79" s="431"/>
      <c r="CL79" s="431"/>
      <c r="CM79" s="431"/>
      <c r="CN79" s="431"/>
      <c r="CO79" s="431"/>
      <c r="CP79" s="431"/>
      <c r="CQ79" s="431"/>
      <c r="CR79" s="431"/>
      <c r="CS79" s="431"/>
      <c r="CT79" s="431"/>
      <c r="CU79" s="431"/>
      <c r="CV79" s="431"/>
      <c r="CW79" s="431"/>
      <c r="CX79" s="431"/>
      <c r="CY79" s="431"/>
      <c r="CZ79" s="431"/>
      <c r="DA79" s="431"/>
      <c r="DB79" s="431"/>
      <c r="DC79" s="431"/>
      <c r="DD79" s="431"/>
      <c r="DE79" s="431"/>
      <c r="DF79" s="431"/>
      <c r="DG79" s="431"/>
      <c r="DH79" s="431"/>
      <c r="DI79" s="431"/>
      <c r="DJ79" s="431"/>
      <c r="DK79" s="431"/>
      <c r="DL79" s="431"/>
      <c r="DM79" s="431"/>
      <c r="DN79" s="431"/>
      <c r="DO79" s="431"/>
      <c r="DP79" s="431"/>
      <c r="DQ79" s="431"/>
      <c r="DR79" s="431"/>
      <c r="DS79" s="431"/>
      <c r="DT79" s="431"/>
      <c r="DU79" s="431"/>
      <c r="DV79" s="431"/>
      <c r="DW79" s="431"/>
      <c r="DX79" s="431"/>
      <c r="DY79" s="431"/>
      <c r="DZ79" s="431"/>
      <c r="EA79" s="431"/>
      <c r="EB79" s="431"/>
      <c r="EC79" s="431"/>
      <c r="ED79" s="431"/>
      <c r="EE79" s="431"/>
      <c r="EF79" s="431"/>
      <c r="EG79" s="431"/>
      <c r="EH79" s="431"/>
      <c r="EI79" s="431"/>
      <c r="EJ79" s="431"/>
      <c r="EK79" s="431"/>
      <c r="EL79" s="431"/>
      <c r="EM79" s="431"/>
      <c r="EN79" s="431"/>
      <c r="EO79" s="431"/>
      <c r="EP79" s="431"/>
      <c r="EQ79" s="431"/>
      <c r="ER79" s="431"/>
      <c r="ES79" s="431"/>
      <c r="ET79" s="431"/>
      <c r="EU79" s="431"/>
      <c r="EV79" s="431"/>
      <c r="EW79" s="431"/>
      <c r="EX79" s="431"/>
      <c r="EY79" s="431"/>
      <c r="EZ79" s="431"/>
      <c r="FA79" s="431"/>
      <c r="FB79" s="431"/>
      <c r="FC79" s="431"/>
      <c r="FD79" s="431"/>
      <c r="FE79" s="431"/>
      <c r="FF79" s="431"/>
      <c r="FG79" s="431"/>
      <c r="FH79" s="431"/>
      <c r="FI79" s="431"/>
      <c r="FJ79" s="431"/>
      <c r="FK79" s="431"/>
      <c r="FL79" s="431"/>
      <c r="FM79" s="431"/>
      <c r="FN79" s="431"/>
      <c r="FO79" s="431"/>
      <c r="FP79" s="431"/>
      <c r="FQ79" s="431"/>
      <c r="FR79" s="431"/>
      <c r="FS79" s="431"/>
      <c r="FT79" s="431"/>
      <c r="FU79" s="431"/>
      <c r="FV79" s="431"/>
      <c r="FW79" s="431"/>
      <c r="FX79" s="431"/>
      <c r="FY79" s="431"/>
      <c r="FZ79" s="431"/>
      <c r="GA79" s="431"/>
      <c r="GB79" s="431"/>
      <c r="GC79" s="431"/>
      <c r="GD79" s="431"/>
      <c r="GE79" s="431"/>
      <c r="GF79" s="431"/>
      <c r="GG79" s="431"/>
      <c r="GH79" s="431"/>
      <c r="GI79" s="431"/>
      <c r="GJ79" s="431"/>
      <c r="GK79" s="431"/>
      <c r="GL79" s="431"/>
      <c r="GM79" s="431"/>
      <c r="GN79" s="431"/>
      <c r="GO79" s="431"/>
      <c r="GP79" s="431"/>
      <c r="GQ79" s="431"/>
      <c r="GR79" s="431"/>
      <c r="GS79" s="431"/>
      <c r="GT79" s="431"/>
      <c r="GU79" s="431"/>
      <c r="GV79" s="431"/>
      <c r="GW79" s="431"/>
      <c r="GX79" s="431"/>
      <c r="GY79" s="431"/>
      <c r="GZ79" s="431"/>
      <c r="HA79" s="431"/>
      <c r="HB79" s="431"/>
      <c r="HC79" s="431"/>
      <c r="HD79" s="431"/>
      <c r="HE79" s="431"/>
      <c r="HF79" s="431"/>
      <c r="HG79" s="431"/>
      <c r="HH79" s="431"/>
      <c r="HI79" s="431"/>
      <c r="HJ79" s="431"/>
      <c r="HK79" s="431"/>
      <c r="HL79" s="431"/>
      <c r="HM79" s="431"/>
      <c r="HN79" s="431"/>
      <c r="HO79" s="431"/>
      <c r="HP79" s="431"/>
      <c r="HQ79" s="431"/>
      <c r="HR79" s="431"/>
      <c r="HS79" s="431"/>
      <c r="HT79" s="431"/>
      <c r="HU79" s="431"/>
      <c r="HV79" s="431"/>
      <c r="HW79" s="431"/>
      <c r="HX79" s="431"/>
      <c r="HY79" s="431"/>
      <c r="HZ79" s="431"/>
      <c r="IA79" s="431"/>
    </row>
    <row r="80" spans="1:237" s="482" customFormat="1" x14ac:dyDescent="0.2">
      <c r="A80" s="420">
        <f t="shared" si="0"/>
        <v>53</v>
      </c>
      <c r="B80" s="421" t="s">
        <v>979</v>
      </c>
      <c r="C80" s="455" t="s">
        <v>1138</v>
      </c>
      <c r="D80" s="421" t="s">
        <v>1072</v>
      </c>
      <c r="E80" s="473" t="s">
        <v>1021</v>
      </c>
      <c r="F80" s="476" t="s">
        <v>1191</v>
      </c>
      <c r="G80" s="474" t="s">
        <v>979</v>
      </c>
      <c r="H80" s="422" t="s">
        <v>419</v>
      </c>
      <c r="I80" s="421" t="s">
        <v>410</v>
      </c>
      <c r="J80" s="477">
        <v>2022</v>
      </c>
      <c r="K80" s="478">
        <v>0</v>
      </c>
      <c r="L80" s="471">
        <v>3139</v>
      </c>
      <c r="M80" s="428">
        <v>10935679.59</v>
      </c>
      <c r="N80" s="479">
        <f>M80/N6</f>
        <v>2542.140795860299</v>
      </c>
      <c r="O80" s="236" t="s">
        <v>419</v>
      </c>
      <c r="P80" s="421" t="s">
        <v>374</v>
      </c>
      <c r="Q80" s="421" t="s">
        <v>950</v>
      </c>
      <c r="R80" s="480"/>
      <c r="S80" s="480"/>
      <c r="T80" s="480"/>
      <c r="U80" s="480"/>
      <c r="V80" s="480"/>
      <c r="W80" s="480"/>
      <c r="X80" s="480"/>
      <c r="Y80" s="480"/>
      <c r="Z80" s="480"/>
      <c r="AA80" s="480"/>
      <c r="AB80" s="480"/>
      <c r="AC80" s="480"/>
      <c r="AD80" s="480"/>
      <c r="AE80" s="480"/>
      <c r="AF80" s="480"/>
      <c r="AG80" s="480"/>
      <c r="AH80" s="480"/>
      <c r="AI80" s="480"/>
      <c r="AJ80" s="480"/>
      <c r="AK80" s="480"/>
      <c r="AL80" s="480"/>
      <c r="AM80" s="480"/>
      <c r="AN80" s="480"/>
      <c r="AO80" s="481"/>
      <c r="AP80" s="481"/>
      <c r="AQ80" s="481"/>
      <c r="AR80" s="481"/>
      <c r="AS80" s="481"/>
      <c r="AT80" s="481"/>
      <c r="AU80" s="481"/>
      <c r="AV80" s="481"/>
      <c r="AW80" s="481"/>
      <c r="AX80" s="481"/>
      <c r="AY80" s="481"/>
      <c r="AZ80" s="481"/>
      <c r="BA80" s="481"/>
      <c r="BB80" s="481"/>
      <c r="BC80" s="481"/>
      <c r="BD80" s="481"/>
      <c r="BE80" s="481"/>
      <c r="BF80" s="481"/>
      <c r="BG80" s="481"/>
      <c r="BH80" s="481"/>
      <c r="BI80" s="481"/>
      <c r="BJ80" s="481"/>
      <c r="BK80" s="481"/>
      <c r="BL80" s="481"/>
      <c r="BM80" s="481"/>
      <c r="BN80" s="481"/>
      <c r="BO80" s="481"/>
      <c r="BP80" s="481"/>
      <c r="BQ80" s="481"/>
      <c r="BR80" s="481"/>
      <c r="BS80" s="481"/>
      <c r="BT80" s="481"/>
      <c r="BU80" s="481"/>
      <c r="BV80" s="481"/>
      <c r="BW80" s="481"/>
      <c r="BX80" s="481"/>
      <c r="BY80" s="481"/>
      <c r="BZ80" s="481"/>
      <c r="CA80" s="481"/>
      <c r="CB80" s="481"/>
      <c r="CC80" s="481"/>
      <c r="CD80" s="481"/>
      <c r="CE80" s="481"/>
      <c r="CF80" s="481"/>
      <c r="CG80" s="481"/>
      <c r="CH80" s="481"/>
      <c r="CI80" s="481"/>
      <c r="CJ80" s="481"/>
      <c r="CK80" s="481"/>
      <c r="CL80" s="481"/>
      <c r="CM80" s="481"/>
      <c r="CN80" s="481"/>
      <c r="CO80" s="481"/>
      <c r="CP80" s="481"/>
      <c r="CQ80" s="481"/>
      <c r="CR80" s="481"/>
      <c r="CS80" s="481"/>
      <c r="CT80" s="481"/>
      <c r="CU80" s="481"/>
      <c r="CV80" s="481"/>
      <c r="CW80" s="481"/>
      <c r="CX80" s="481"/>
      <c r="CY80" s="481"/>
      <c r="CZ80" s="481"/>
      <c r="DA80" s="481"/>
      <c r="DB80" s="481"/>
      <c r="DC80" s="481"/>
      <c r="DD80" s="481"/>
      <c r="DE80" s="481"/>
      <c r="DF80" s="481"/>
      <c r="DG80" s="481"/>
      <c r="DH80" s="481"/>
      <c r="DI80" s="481"/>
      <c r="DJ80" s="481"/>
      <c r="DK80" s="481"/>
      <c r="DL80" s="481"/>
      <c r="DM80" s="481"/>
      <c r="DN80" s="481"/>
      <c r="DO80" s="481"/>
      <c r="DP80" s="481"/>
      <c r="DQ80" s="481"/>
      <c r="DR80" s="481"/>
      <c r="DS80" s="481"/>
      <c r="DT80" s="481"/>
      <c r="DU80" s="481"/>
      <c r="DV80" s="481"/>
      <c r="DW80" s="481"/>
      <c r="DX80" s="481"/>
      <c r="DY80" s="481"/>
      <c r="DZ80" s="481"/>
      <c r="EA80" s="481"/>
      <c r="EB80" s="481"/>
      <c r="EC80" s="481"/>
      <c r="ED80" s="481"/>
      <c r="EE80" s="481"/>
      <c r="EF80" s="481"/>
      <c r="EG80" s="481"/>
      <c r="EH80" s="481"/>
      <c r="EI80" s="481"/>
      <c r="EJ80" s="481"/>
      <c r="EK80" s="481"/>
      <c r="EL80" s="481"/>
      <c r="EM80" s="481"/>
      <c r="EN80" s="481"/>
      <c r="EO80" s="481"/>
      <c r="EP80" s="481"/>
      <c r="EQ80" s="481"/>
      <c r="ER80" s="481"/>
      <c r="ES80" s="481"/>
      <c r="ET80" s="481"/>
      <c r="EU80" s="481"/>
      <c r="EV80" s="481"/>
      <c r="EW80" s="481"/>
      <c r="EX80" s="481"/>
      <c r="EY80" s="481"/>
      <c r="EZ80" s="481"/>
      <c r="FA80" s="481"/>
      <c r="FB80" s="481"/>
      <c r="FC80" s="481"/>
      <c r="FD80" s="481"/>
      <c r="FE80" s="481"/>
      <c r="FF80" s="481"/>
      <c r="FG80" s="481"/>
      <c r="FH80" s="481"/>
      <c r="FI80" s="481"/>
      <c r="FJ80" s="481"/>
      <c r="FK80" s="481"/>
      <c r="FL80" s="481"/>
      <c r="FM80" s="481"/>
      <c r="FN80" s="481"/>
      <c r="FO80" s="481"/>
      <c r="FP80" s="481"/>
      <c r="FQ80" s="481"/>
      <c r="FR80" s="481"/>
      <c r="FS80" s="481"/>
      <c r="FT80" s="481"/>
      <c r="FU80" s="481"/>
      <c r="FV80" s="481"/>
      <c r="FW80" s="481"/>
      <c r="FX80" s="481"/>
      <c r="FY80" s="481"/>
      <c r="FZ80" s="481"/>
      <c r="GA80" s="481"/>
      <c r="GB80" s="481"/>
      <c r="GC80" s="481"/>
      <c r="GD80" s="481"/>
      <c r="GE80" s="481"/>
      <c r="GF80" s="481"/>
      <c r="GG80" s="481"/>
      <c r="GH80" s="481"/>
      <c r="GI80" s="481"/>
      <c r="GJ80" s="481"/>
      <c r="GK80" s="481"/>
      <c r="GL80" s="481"/>
      <c r="GM80" s="481"/>
      <c r="GN80" s="481"/>
      <c r="GO80" s="481"/>
      <c r="GP80" s="481"/>
      <c r="GQ80" s="481"/>
      <c r="GR80" s="481"/>
      <c r="GS80" s="481"/>
      <c r="GT80" s="481"/>
      <c r="GU80" s="481"/>
      <c r="GV80" s="481"/>
      <c r="GW80" s="481"/>
      <c r="GX80" s="481"/>
      <c r="GY80" s="481"/>
      <c r="GZ80" s="481"/>
      <c r="HA80" s="481"/>
      <c r="HB80" s="481"/>
      <c r="HC80" s="481"/>
      <c r="HD80" s="481"/>
      <c r="HE80" s="481"/>
      <c r="HF80" s="481"/>
      <c r="HG80" s="481"/>
      <c r="HH80" s="481"/>
      <c r="HI80" s="481"/>
      <c r="HJ80" s="481"/>
      <c r="HK80" s="481"/>
      <c r="HL80" s="481"/>
      <c r="HM80" s="481"/>
      <c r="HN80" s="481"/>
      <c r="HO80" s="481"/>
      <c r="HP80" s="481"/>
      <c r="HQ80" s="481"/>
      <c r="HR80" s="481"/>
      <c r="HS80" s="481"/>
      <c r="HT80" s="481"/>
      <c r="HU80" s="481"/>
      <c r="HV80" s="481"/>
      <c r="HW80" s="481"/>
      <c r="HX80" s="481"/>
      <c r="HY80" s="481"/>
      <c r="HZ80" s="481"/>
      <c r="IA80" s="481"/>
      <c r="IB80" s="481"/>
      <c r="IC80" s="481"/>
    </row>
    <row r="81" spans="1:238" s="482" customFormat="1" x14ac:dyDescent="0.2">
      <c r="A81" s="420">
        <f t="shared" si="0"/>
        <v>54</v>
      </c>
      <c r="B81" s="421" t="s">
        <v>979</v>
      </c>
      <c r="C81" s="455" t="s">
        <v>1138</v>
      </c>
      <c r="D81" s="421" t="s">
        <v>1072</v>
      </c>
      <c r="E81" s="473" t="s">
        <v>1021</v>
      </c>
      <c r="F81" s="476" t="s">
        <v>1192</v>
      </c>
      <c r="G81" s="474" t="s">
        <v>979</v>
      </c>
      <c r="H81" s="422" t="s">
        <v>419</v>
      </c>
      <c r="I81" s="421" t="s">
        <v>410</v>
      </c>
      <c r="J81" s="477">
        <v>2022</v>
      </c>
      <c r="K81" s="478">
        <v>0</v>
      </c>
      <c r="L81" s="471">
        <v>3139</v>
      </c>
      <c r="M81" s="428">
        <v>10935679.59</v>
      </c>
      <c r="N81" s="479">
        <f>M81/N6</f>
        <v>2542.140795860299</v>
      </c>
      <c r="O81" s="236" t="s">
        <v>419</v>
      </c>
      <c r="P81" s="421" t="s">
        <v>374</v>
      </c>
      <c r="Q81" s="421" t="s">
        <v>950</v>
      </c>
      <c r="R81" s="480"/>
      <c r="S81" s="480"/>
      <c r="T81" s="480"/>
      <c r="U81" s="480"/>
      <c r="V81" s="480"/>
      <c r="W81" s="480"/>
      <c r="X81" s="480"/>
      <c r="Y81" s="480"/>
      <c r="Z81" s="480"/>
      <c r="AA81" s="480"/>
      <c r="AB81" s="480"/>
      <c r="AC81" s="480"/>
      <c r="AD81" s="480"/>
      <c r="AE81" s="480"/>
      <c r="AF81" s="480"/>
      <c r="AG81" s="480"/>
      <c r="AH81" s="480"/>
      <c r="AI81" s="480"/>
      <c r="AJ81" s="480"/>
      <c r="AK81" s="480"/>
      <c r="AL81" s="480"/>
      <c r="AM81" s="480"/>
      <c r="AN81" s="480"/>
      <c r="AO81" s="481"/>
      <c r="AP81" s="481"/>
      <c r="AQ81" s="481"/>
      <c r="AR81" s="481"/>
      <c r="AS81" s="481"/>
      <c r="AT81" s="481"/>
      <c r="AU81" s="481"/>
      <c r="AV81" s="481"/>
      <c r="AW81" s="481"/>
      <c r="AX81" s="481"/>
      <c r="AY81" s="481"/>
      <c r="AZ81" s="481"/>
      <c r="BA81" s="481"/>
      <c r="BB81" s="481"/>
      <c r="BC81" s="481"/>
      <c r="BD81" s="481"/>
      <c r="BE81" s="481"/>
      <c r="BF81" s="481"/>
      <c r="BG81" s="481"/>
      <c r="BH81" s="481"/>
      <c r="BI81" s="481"/>
      <c r="BJ81" s="481"/>
      <c r="BK81" s="481"/>
      <c r="BL81" s="481"/>
      <c r="BM81" s="481"/>
      <c r="BN81" s="481"/>
      <c r="BO81" s="481"/>
      <c r="BP81" s="481"/>
      <c r="BQ81" s="481"/>
      <c r="BR81" s="481"/>
      <c r="BS81" s="481"/>
      <c r="BT81" s="481"/>
      <c r="BU81" s="481"/>
      <c r="BV81" s="481"/>
      <c r="BW81" s="481"/>
      <c r="BX81" s="481"/>
      <c r="BY81" s="481"/>
      <c r="BZ81" s="481"/>
      <c r="CA81" s="481"/>
      <c r="CB81" s="481"/>
      <c r="CC81" s="481"/>
      <c r="CD81" s="481"/>
      <c r="CE81" s="481"/>
      <c r="CF81" s="481"/>
      <c r="CG81" s="481"/>
      <c r="CH81" s="481"/>
      <c r="CI81" s="481"/>
      <c r="CJ81" s="481"/>
      <c r="CK81" s="481"/>
      <c r="CL81" s="481"/>
      <c r="CM81" s="481"/>
      <c r="CN81" s="481"/>
      <c r="CO81" s="481"/>
      <c r="CP81" s="481"/>
      <c r="CQ81" s="481"/>
      <c r="CR81" s="481"/>
      <c r="CS81" s="481"/>
      <c r="CT81" s="481"/>
      <c r="CU81" s="481"/>
      <c r="CV81" s="481"/>
      <c r="CW81" s="481"/>
      <c r="CX81" s="481"/>
      <c r="CY81" s="481"/>
      <c r="CZ81" s="481"/>
      <c r="DA81" s="481"/>
      <c r="DB81" s="481"/>
      <c r="DC81" s="481"/>
      <c r="DD81" s="481"/>
      <c r="DE81" s="481"/>
      <c r="DF81" s="481"/>
      <c r="DG81" s="481"/>
      <c r="DH81" s="481"/>
      <c r="DI81" s="481"/>
      <c r="DJ81" s="481"/>
      <c r="DK81" s="481"/>
      <c r="DL81" s="481"/>
      <c r="DM81" s="481"/>
      <c r="DN81" s="481"/>
      <c r="DO81" s="481"/>
      <c r="DP81" s="481"/>
      <c r="DQ81" s="481"/>
      <c r="DR81" s="481"/>
      <c r="DS81" s="481"/>
      <c r="DT81" s="481"/>
      <c r="DU81" s="481"/>
      <c r="DV81" s="481"/>
      <c r="DW81" s="481"/>
      <c r="DX81" s="481"/>
      <c r="DY81" s="481"/>
      <c r="DZ81" s="481"/>
      <c r="EA81" s="481"/>
      <c r="EB81" s="481"/>
      <c r="EC81" s="481"/>
      <c r="ED81" s="481"/>
      <c r="EE81" s="481"/>
      <c r="EF81" s="481"/>
      <c r="EG81" s="481"/>
      <c r="EH81" s="481"/>
      <c r="EI81" s="481"/>
      <c r="EJ81" s="481"/>
      <c r="EK81" s="481"/>
      <c r="EL81" s="481"/>
      <c r="EM81" s="481"/>
      <c r="EN81" s="481"/>
      <c r="EO81" s="481"/>
      <c r="EP81" s="481"/>
      <c r="EQ81" s="481"/>
      <c r="ER81" s="481"/>
      <c r="ES81" s="481"/>
      <c r="ET81" s="481"/>
      <c r="EU81" s="481"/>
      <c r="EV81" s="481"/>
      <c r="EW81" s="481"/>
      <c r="EX81" s="481"/>
      <c r="EY81" s="481"/>
      <c r="EZ81" s="481"/>
      <c r="FA81" s="481"/>
      <c r="FB81" s="481"/>
      <c r="FC81" s="481"/>
      <c r="FD81" s="481"/>
      <c r="FE81" s="481"/>
      <c r="FF81" s="481"/>
      <c r="FG81" s="481"/>
      <c r="FH81" s="481"/>
      <c r="FI81" s="481"/>
      <c r="FJ81" s="481"/>
      <c r="FK81" s="481"/>
      <c r="FL81" s="481"/>
      <c r="FM81" s="481"/>
      <c r="FN81" s="481"/>
      <c r="FO81" s="481"/>
      <c r="FP81" s="481"/>
      <c r="FQ81" s="481"/>
      <c r="FR81" s="481"/>
      <c r="FS81" s="481"/>
      <c r="FT81" s="481"/>
      <c r="FU81" s="481"/>
      <c r="FV81" s="481"/>
      <c r="FW81" s="481"/>
      <c r="FX81" s="481"/>
      <c r="FY81" s="481"/>
      <c r="FZ81" s="481"/>
      <c r="GA81" s="481"/>
      <c r="GB81" s="481"/>
      <c r="GC81" s="481"/>
      <c r="GD81" s="481"/>
      <c r="GE81" s="481"/>
      <c r="GF81" s="481"/>
      <c r="GG81" s="481"/>
      <c r="GH81" s="481"/>
      <c r="GI81" s="481"/>
      <c r="GJ81" s="481"/>
      <c r="GK81" s="481"/>
      <c r="GL81" s="481"/>
      <c r="GM81" s="481"/>
      <c r="GN81" s="481"/>
      <c r="GO81" s="481"/>
      <c r="GP81" s="481"/>
      <c r="GQ81" s="481"/>
      <c r="GR81" s="481"/>
      <c r="GS81" s="481"/>
      <c r="GT81" s="481"/>
      <c r="GU81" s="481"/>
      <c r="GV81" s="481"/>
      <c r="GW81" s="481"/>
      <c r="GX81" s="481"/>
      <c r="GY81" s="481"/>
      <c r="GZ81" s="481"/>
      <c r="HA81" s="481"/>
      <c r="HB81" s="481"/>
      <c r="HC81" s="481"/>
      <c r="HD81" s="481"/>
      <c r="HE81" s="481"/>
      <c r="HF81" s="481"/>
      <c r="HG81" s="481"/>
      <c r="HH81" s="481"/>
      <c r="HI81" s="481"/>
      <c r="HJ81" s="481"/>
      <c r="HK81" s="481"/>
      <c r="HL81" s="481"/>
      <c r="HM81" s="481"/>
      <c r="HN81" s="481"/>
      <c r="HO81" s="481"/>
      <c r="HP81" s="481"/>
      <c r="HQ81" s="481"/>
      <c r="HR81" s="481"/>
      <c r="HS81" s="481"/>
      <c r="HT81" s="481"/>
      <c r="HU81" s="481"/>
      <c r="HV81" s="481"/>
      <c r="HW81" s="481"/>
      <c r="HX81" s="481"/>
      <c r="HY81" s="481"/>
      <c r="HZ81" s="481"/>
      <c r="IA81" s="481"/>
      <c r="IB81" s="481"/>
      <c r="IC81" s="481"/>
    </row>
    <row r="82" spans="1:238" s="482" customFormat="1" x14ac:dyDescent="0.2">
      <c r="A82" s="420">
        <f t="shared" si="0"/>
        <v>55</v>
      </c>
      <c r="B82" s="421" t="s">
        <v>979</v>
      </c>
      <c r="C82" s="455" t="s">
        <v>1138</v>
      </c>
      <c r="D82" s="421" t="s">
        <v>1072</v>
      </c>
      <c r="E82" s="483" t="s">
        <v>1021</v>
      </c>
      <c r="F82" s="484" t="s">
        <v>1193</v>
      </c>
      <c r="G82" s="474" t="s">
        <v>979</v>
      </c>
      <c r="H82" s="422" t="s">
        <v>419</v>
      </c>
      <c r="I82" s="421" t="s">
        <v>410</v>
      </c>
      <c r="J82" s="485"/>
      <c r="K82" s="478"/>
      <c r="L82" s="471"/>
      <c r="M82" s="428">
        <v>10935680</v>
      </c>
      <c r="N82" s="486"/>
      <c r="O82" s="236" t="s">
        <v>419</v>
      </c>
      <c r="P82" s="421" t="s">
        <v>374</v>
      </c>
      <c r="Q82" s="421" t="s">
        <v>950</v>
      </c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0"/>
      <c r="AL82" s="480"/>
      <c r="AM82" s="480"/>
      <c r="AN82" s="480"/>
      <c r="AO82" s="481"/>
      <c r="AP82" s="481"/>
      <c r="AQ82" s="481"/>
      <c r="AR82" s="481"/>
      <c r="AS82" s="481"/>
      <c r="AT82" s="481"/>
      <c r="AU82" s="481"/>
      <c r="AV82" s="481"/>
      <c r="AW82" s="481"/>
      <c r="AX82" s="481"/>
      <c r="AY82" s="481"/>
      <c r="AZ82" s="481"/>
      <c r="BA82" s="481"/>
      <c r="BB82" s="481"/>
      <c r="BC82" s="481"/>
      <c r="BD82" s="481"/>
      <c r="BE82" s="481"/>
      <c r="BF82" s="481"/>
      <c r="BG82" s="481"/>
      <c r="BH82" s="481"/>
      <c r="BI82" s="481"/>
      <c r="BJ82" s="481"/>
      <c r="BK82" s="481"/>
      <c r="BL82" s="481"/>
      <c r="BM82" s="481"/>
      <c r="BN82" s="481"/>
      <c r="BO82" s="481"/>
      <c r="BP82" s="481"/>
      <c r="BQ82" s="481"/>
      <c r="BR82" s="481"/>
      <c r="BS82" s="481"/>
      <c r="BT82" s="481"/>
      <c r="BU82" s="481"/>
      <c r="BV82" s="481"/>
      <c r="BW82" s="481"/>
      <c r="BX82" s="481"/>
      <c r="BY82" s="481"/>
      <c r="BZ82" s="481"/>
      <c r="CA82" s="481"/>
      <c r="CB82" s="481"/>
      <c r="CC82" s="481"/>
      <c r="CD82" s="481"/>
      <c r="CE82" s="481"/>
      <c r="CF82" s="481"/>
      <c r="CG82" s="481"/>
      <c r="CH82" s="481"/>
      <c r="CI82" s="481"/>
      <c r="CJ82" s="481"/>
      <c r="CK82" s="481"/>
      <c r="CL82" s="481"/>
      <c r="CM82" s="481"/>
      <c r="CN82" s="481"/>
      <c r="CO82" s="481"/>
      <c r="CP82" s="481"/>
      <c r="CQ82" s="481"/>
      <c r="CR82" s="481"/>
      <c r="CS82" s="481"/>
      <c r="CT82" s="481"/>
      <c r="CU82" s="481"/>
      <c r="CV82" s="481"/>
      <c r="CW82" s="481"/>
      <c r="CX82" s="481"/>
      <c r="CY82" s="481"/>
      <c r="CZ82" s="481"/>
      <c r="DA82" s="481"/>
      <c r="DB82" s="481"/>
      <c r="DC82" s="481"/>
      <c r="DD82" s="481"/>
      <c r="DE82" s="481"/>
      <c r="DF82" s="481"/>
      <c r="DG82" s="481"/>
      <c r="DH82" s="481"/>
      <c r="DI82" s="481"/>
      <c r="DJ82" s="481"/>
      <c r="DK82" s="481"/>
      <c r="DL82" s="481"/>
      <c r="DM82" s="481"/>
      <c r="DN82" s="481"/>
      <c r="DO82" s="481"/>
      <c r="DP82" s="481"/>
      <c r="DQ82" s="481"/>
      <c r="DR82" s="481"/>
      <c r="DS82" s="481"/>
      <c r="DT82" s="481"/>
      <c r="DU82" s="481"/>
      <c r="DV82" s="481"/>
      <c r="DW82" s="481"/>
      <c r="DX82" s="481"/>
      <c r="DY82" s="481"/>
      <c r="DZ82" s="481"/>
      <c r="EA82" s="481"/>
      <c r="EB82" s="481"/>
      <c r="EC82" s="481"/>
      <c r="ED82" s="481"/>
      <c r="EE82" s="481"/>
      <c r="EF82" s="481"/>
      <c r="EG82" s="481"/>
      <c r="EH82" s="481"/>
      <c r="EI82" s="481"/>
      <c r="EJ82" s="481"/>
      <c r="EK82" s="481"/>
      <c r="EL82" s="481"/>
      <c r="EM82" s="481"/>
      <c r="EN82" s="481"/>
      <c r="EO82" s="481"/>
      <c r="EP82" s="481"/>
      <c r="EQ82" s="481"/>
      <c r="ER82" s="481"/>
      <c r="ES82" s="481"/>
      <c r="ET82" s="481"/>
      <c r="EU82" s="481"/>
      <c r="EV82" s="481"/>
      <c r="EW82" s="481"/>
      <c r="EX82" s="481"/>
      <c r="EY82" s="481"/>
      <c r="EZ82" s="481"/>
      <c r="FA82" s="481"/>
      <c r="FB82" s="481"/>
      <c r="FC82" s="481"/>
      <c r="FD82" s="481"/>
      <c r="FE82" s="481"/>
      <c r="FF82" s="481"/>
      <c r="FG82" s="481"/>
      <c r="FH82" s="481"/>
      <c r="FI82" s="481"/>
      <c r="FJ82" s="481"/>
      <c r="FK82" s="481"/>
      <c r="FL82" s="481"/>
      <c r="FM82" s="481"/>
      <c r="FN82" s="481"/>
      <c r="FO82" s="481"/>
      <c r="FP82" s="481"/>
      <c r="FQ82" s="481"/>
      <c r="FR82" s="481"/>
      <c r="FS82" s="481"/>
      <c r="FT82" s="481"/>
      <c r="FU82" s="481"/>
      <c r="FV82" s="481"/>
      <c r="FW82" s="481"/>
      <c r="FX82" s="481"/>
      <c r="FY82" s="481"/>
      <c r="FZ82" s="481"/>
      <c r="GA82" s="481"/>
      <c r="GB82" s="481"/>
      <c r="GC82" s="481"/>
      <c r="GD82" s="481"/>
      <c r="GE82" s="481"/>
      <c r="GF82" s="481"/>
      <c r="GG82" s="481"/>
      <c r="GH82" s="481"/>
      <c r="GI82" s="481"/>
      <c r="GJ82" s="481"/>
      <c r="GK82" s="481"/>
      <c r="GL82" s="481"/>
      <c r="GM82" s="481"/>
      <c r="GN82" s="481"/>
      <c r="GO82" s="481"/>
      <c r="GP82" s="481"/>
      <c r="GQ82" s="481"/>
      <c r="GR82" s="481"/>
      <c r="GS82" s="481"/>
      <c r="GT82" s="481"/>
      <c r="GU82" s="481"/>
      <c r="GV82" s="481"/>
      <c r="GW82" s="481"/>
      <c r="GX82" s="481"/>
      <c r="GY82" s="481"/>
      <c r="GZ82" s="481"/>
      <c r="HA82" s="481"/>
      <c r="HB82" s="481"/>
      <c r="HC82" s="481"/>
      <c r="HD82" s="481"/>
      <c r="HE82" s="481"/>
      <c r="HF82" s="481"/>
      <c r="HG82" s="481"/>
      <c r="HH82" s="481"/>
      <c r="HI82" s="481"/>
      <c r="HJ82" s="481"/>
      <c r="HK82" s="481"/>
      <c r="HL82" s="481"/>
      <c r="HM82" s="481"/>
      <c r="HN82" s="481"/>
      <c r="HO82" s="481"/>
      <c r="HP82" s="481"/>
      <c r="HQ82" s="481"/>
      <c r="HR82" s="481"/>
      <c r="HS82" s="481"/>
      <c r="HT82" s="481"/>
      <c r="HU82" s="481"/>
      <c r="HV82" s="481"/>
      <c r="HW82" s="481"/>
      <c r="HX82" s="481"/>
      <c r="HY82" s="481"/>
      <c r="HZ82" s="481"/>
      <c r="IA82" s="481"/>
      <c r="IB82" s="481"/>
      <c r="IC82" s="481"/>
    </row>
    <row r="83" spans="1:238" s="482" customFormat="1" x14ac:dyDescent="0.2">
      <c r="A83" s="420">
        <f t="shared" si="0"/>
        <v>56</v>
      </c>
      <c r="B83" s="421" t="s">
        <v>1004</v>
      </c>
      <c r="C83" s="455" t="s">
        <v>1138</v>
      </c>
      <c r="D83" s="421" t="s">
        <v>1072</v>
      </c>
      <c r="E83" s="483" t="s">
        <v>1021</v>
      </c>
      <c r="F83" s="484" t="s">
        <v>1191</v>
      </c>
      <c r="G83" s="474" t="s">
        <v>1004</v>
      </c>
      <c r="H83" s="422" t="s">
        <v>419</v>
      </c>
      <c r="I83" s="421" t="s">
        <v>410</v>
      </c>
      <c r="J83" s="485"/>
      <c r="K83" s="478"/>
      <c r="L83" s="471"/>
      <c r="M83" s="428">
        <v>10935680</v>
      </c>
      <c r="N83" s="486"/>
      <c r="O83" s="236" t="s">
        <v>419</v>
      </c>
      <c r="P83" s="421" t="s">
        <v>1013</v>
      </c>
      <c r="Q83" s="421" t="s">
        <v>950</v>
      </c>
      <c r="R83" s="480"/>
      <c r="S83" s="480"/>
      <c r="T83" s="480"/>
      <c r="U83" s="480"/>
      <c r="V83" s="480"/>
      <c r="W83" s="480"/>
      <c r="X83" s="480"/>
      <c r="Y83" s="480"/>
      <c r="Z83" s="480"/>
      <c r="AA83" s="480"/>
      <c r="AB83" s="480"/>
      <c r="AC83" s="480"/>
      <c r="AD83" s="480"/>
      <c r="AE83" s="480"/>
      <c r="AF83" s="480"/>
      <c r="AG83" s="480"/>
      <c r="AH83" s="480"/>
      <c r="AI83" s="480"/>
      <c r="AJ83" s="480"/>
      <c r="AK83" s="480"/>
      <c r="AL83" s="480"/>
      <c r="AM83" s="480"/>
      <c r="AN83" s="480"/>
      <c r="AO83" s="481"/>
      <c r="AP83" s="481"/>
      <c r="AQ83" s="481"/>
      <c r="AR83" s="481"/>
      <c r="AS83" s="481"/>
      <c r="AT83" s="481"/>
      <c r="AU83" s="481"/>
      <c r="AV83" s="481"/>
      <c r="AW83" s="481"/>
      <c r="AX83" s="481"/>
      <c r="AY83" s="481"/>
      <c r="AZ83" s="481"/>
      <c r="BA83" s="481"/>
      <c r="BB83" s="481"/>
      <c r="BC83" s="481"/>
      <c r="BD83" s="481"/>
      <c r="BE83" s="481"/>
      <c r="BF83" s="481"/>
      <c r="BG83" s="481"/>
      <c r="BH83" s="481"/>
      <c r="BI83" s="481"/>
      <c r="BJ83" s="481"/>
      <c r="BK83" s="481"/>
      <c r="BL83" s="481"/>
      <c r="BM83" s="481"/>
      <c r="BN83" s="481"/>
      <c r="BO83" s="481"/>
      <c r="BP83" s="481"/>
      <c r="BQ83" s="481"/>
      <c r="BR83" s="481"/>
      <c r="BS83" s="481"/>
      <c r="BT83" s="481"/>
      <c r="BU83" s="481"/>
      <c r="BV83" s="481"/>
      <c r="BW83" s="481"/>
      <c r="BX83" s="481"/>
      <c r="BY83" s="481"/>
      <c r="BZ83" s="481"/>
      <c r="CA83" s="481"/>
      <c r="CB83" s="481"/>
      <c r="CC83" s="481"/>
      <c r="CD83" s="481"/>
      <c r="CE83" s="481"/>
      <c r="CF83" s="481"/>
      <c r="CG83" s="481"/>
      <c r="CH83" s="481"/>
      <c r="CI83" s="481"/>
      <c r="CJ83" s="481"/>
      <c r="CK83" s="481"/>
      <c r="CL83" s="481"/>
      <c r="CM83" s="481"/>
      <c r="CN83" s="481"/>
      <c r="CO83" s="481"/>
      <c r="CP83" s="481"/>
      <c r="CQ83" s="481"/>
      <c r="CR83" s="481"/>
      <c r="CS83" s="481"/>
      <c r="CT83" s="481"/>
      <c r="CU83" s="481"/>
      <c r="CV83" s="481"/>
      <c r="CW83" s="481"/>
      <c r="CX83" s="481"/>
      <c r="CY83" s="481"/>
      <c r="CZ83" s="481"/>
      <c r="DA83" s="481"/>
      <c r="DB83" s="481"/>
      <c r="DC83" s="481"/>
      <c r="DD83" s="481"/>
      <c r="DE83" s="481"/>
      <c r="DF83" s="481"/>
      <c r="DG83" s="481"/>
      <c r="DH83" s="481"/>
      <c r="DI83" s="481"/>
      <c r="DJ83" s="481"/>
      <c r="DK83" s="481"/>
      <c r="DL83" s="481"/>
      <c r="DM83" s="481"/>
      <c r="DN83" s="481"/>
      <c r="DO83" s="481"/>
      <c r="DP83" s="481"/>
      <c r="DQ83" s="481"/>
      <c r="DR83" s="481"/>
      <c r="DS83" s="481"/>
      <c r="DT83" s="481"/>
      <c r="DU83" s="481"/>
      <c r="DV83" s="481"/>
      <c r="DW83" s="481"/>
      <c r="DX83" s="481"/>
      <c r="DY83" s="481"/>
      <c r="DZ83" s="481"/>
      <c r="EA83" s="481"/>
      <c r="EB83" s="481"/>
      <c r="EC83" s="481"/>
      <c r="ED83" s="481"/>
      <c r="EE83" s="481"/>
      <c r="EF83" s="481"/>
      <c r="EG83" s="481"/>
      <c r="EH83" s="481"/>
      <c r="EI83" s="481"/>
      <c r="EJ83" s="481"/>
      <c r="EK83" s="481"/>
      <c r="EL83" s="481"/>
      <c r="EM83" s="481"/>
      <c r="EN83" s="481"/>
      <c r="EO83" s="481"/>
      <c r="EP83" s="481"/>
      <c r="EQ83" s="481"/>
      <c r="ER83" s="481"/>
      <c r="ES83" s="481"/>
      <c r="ET83" s="481"/>
      <c r="EU83" s="481"/>
      <c r="EV83" s="481"/>
      <c r="EW83" s="481"/>
      <c r="EX83" s="481"/>
      <c r="EY83" s="481"/>
      <c r="EZ83" s="481"/>
      <c r="FA83" s="481"/>
      <c r="FB83" s="481"/>
      <c r="FC83" s="481"/>
      <c r="FD83" s="481"/>
      <c r="FE83" s="481"/>
      <c r="FF83" s="481"/>
      <c r="FG83" s="481"/>
      <c r="FH83" s="481"/>
      <c r="FI83" s="481"/>
      <c r="FJ83" s="481"/>
      <c r="FK83" s="481"/>
      <c r="FL83" s="481"/>
      <c r="FM83" s="481"/>
      <c r="FN83" s="481"/>
      <c r="FO83" s="481"/>
      <c r="FP83" s="481"/>
      <c r="FQ83" s="481"/>
      <c r="FR83" s="481"/>
      <c r="FS83" s="481"/>
      <c r="FT83" s="481"/>
      <c r="FU83" s="481"/>
      <c r="FV83" s="481"/>
      <c r="FW83" s="481"/>
      <c r="FX83" s="481"/>
      <c r="FY83" s="481"/>
      <c r="FZ83" s="481"/>
      <c r="GA83" s="481"/>
      <c r="GB83" s="481"/>
      <c r="GC83" s="481"/>
      <c r="GD83" s="481"/>
      <c r="GE83" s="481"/>
      <c r="GF83" s="481"/>
      <c r="GG83" s="481"/>
      <c r="GH83" s="481"/>
      <c r="GI83" s="481"/>
      <c r="GJ83" s="481"/>
      <c r="GK83" s="481"/>
      <c r="GL83" s="481"/>
      <c r="GM83" s="481"/>
      <c r="GN83" s="481"/>
      <c r="GO83" s="481"/>
      <c r="GP83" s="481"/>
      <c r="GQ83" s="481"/>
      <c r="GR83" s="481"/>
      <c r="GS83" s="481"/>
      <c r="GT83" s="481"/>
      <c r="GU83" s="481"/>
      <c r="GV83" s="481"/>
      <c r="GW83" s="481"/>
      <c r="GX83" s="481"/>
      <c r="GY83" s="481"/>
      <c r="GZ83" s="481"/>
      <c r="HA83" s="481"/>
      <c r="HB83" s="481"/>
      <c r="HC83" s="481"/>
      <c r="HD83" s="481"/>
      <c r="HE83" s="481"/>
      <c r="HF83" s="481"/>
      <c r="HG83" s="481"/>
      <c r="HH83" s="481"/>
      <c r="HI83" s="481"/>
      <c r="HJ83" s="481"/>
      <c r="HK83" s="481"/>
      <c r="HL83" s="481"/>
      <c r="HM83" s="481"/>
      <c r="HN83" s="481"/>
      <c r="HO83" s="481"/>
      <c r="HP83" s="481"/>
      <c r="HQ83" s="481"/>
      <c r="HR83" s="481"/>
      <c r="HS83" s="481"/>
      <c r="HT83" s="481"/>
      <c r="HU83" s="481"/>
      <c r="HV83" s="481"/>
      <c r="HW83" s="481"/>
      <c r="HX83" s="481"/>
      <c r="HY83" s="481"/>
      <c r="HZ83" s="481"/>
      <c r="IA83" s="481"/>
      <c r="IB83" s="481"/>
      <c r="IC83" s="481"/>
    </row>
    <row r="84" spans="1:238" s="482" customFormat="1" x14ac:dyDescent="0.2">
      <c r="A84" s="420">
        <f t="shared" si="0"/>
        <v>57</v>
      </c>
      <c r="B84" s="421" t="s">
        <v>1004</v>
      </c>
      <c r="C84" s="455" t="s">
        <v>1138</v>
      </c>
      <c r="D84" s="421" t="s">
        <v>1072</v>
      </c>
      <c r="E84" s="483" t="s">
        <v>1021</v>
      </c>
      <c r="F84" s="484" t="s">
        <v>1192</v>
      </c>
      <c r="G84" s="474" t="s">
        <v>1004</v>
      </c>
      <c r="H84" s="422" t="s">
        <v>419</v>
      </c>
      <c r="I84" s="421" t="s">
        <v>410</v>
      </c>
      <c r="J84" s="485"/>
      <c r="K84" s="478"/>
      <c r="L84" s="471"/>
      <c r="M84" s="428">
        <v>10935680</v>
      </c>
      <c r="N84" s="486"/>
      <c r="O84" s="236" t="s">
        <v>419</v>
      </c>
      <c r="P84" s="421" t="s">
        <v>207</v>
      </c>
      <c r="Q84" s="421" t="s">
        <v>950</v>
      </c>
      <c r="R84" s="480"/>
      <c r="S84" s="480"/>
      <c r="T84" s="480"/>
      <c r="U84" s="480"/>
      <c r="V84" s="480"/>
      <c r="W84" s="480"/>
      <c r="X84" s="480"/>
      <c r="Y84" s="480"/>
      <c r="Z84" s="480"/>
      <c r="AA84" s="480"/>
      <c r="AB84" s="480"/>
      <c r="AC84" s="480"/>
      <c r="AD84" s="480"/>
      <c r="AE84" s="480"/>
      <c r="AF84" s="480"/>
      <c r="AG84" s="480"/>
      <c r="AH84" s="480"/>
      <c r="AI84" s="480"/>
      <c r="AJ84" s="480"/>
      <c r="AK84" s="480"/>
      <c r="AL84" s="480"/>
      <c r="AM84" s="480"/>
      <c r="AN84" s="480"/>
      <c r="AO84" s="481"/>
      <c r="AP84" s="481"/>
      <c r="AQ84" s="481"/>
      <c r="AR84" s="481"/>
      <c r="AS84" s="481"/>
      <c r="AT84" s="481"/>
      <c r="AU84" s="481"/>
      <c r="AV84" s="481"/>
      <c r="AW84" s="481"/>
      <c r="AX84" s="481"/>
      <c r="AY84" s="481"/>
      <c r="AZ84" s="481"/>
      <c r="BA84" s="481"/>
      <c r="BB84" s="481"/>
      <c r="BC84" s="481"/>
      <c r="BD84" s="481"/>
      <c r="BE84" s="481"/>
      <c r="BF84" s="481"/>
      <c r="BG84" s="481"/>
      <c r="BH84" s="481"/>
      <c r="BI84" s="481"/>
      <c r="BJ84" s="481"/>
      <c r="BK84" s="481"/>
      <c r="BL84" s="481"/>
      <c r="BM84" s="481"/>
      <c r="BN84" s="481"/>
      <c r="BO84" s="481"/>
      <c r="BP84" s="481"/>
      <c r="BQ84" s="481"/>
      <c r="BR84" s="481"/>
      <c r="BS84" s="481"/>
      <c r="BT84" s="481"/>
      <c r="BU84" s="481"/>
      <c r="BV84" s="481"/>
      <c r="BW84" s="481"/>
      <c r="BX84" s="481"/>
      <c r="BY84" s="481"/>
      <c r="BZ84" s="481"/>
      <c r="CA84" s="481"/>
      <c r="CB84" s="481"/>
      <c r="CC84" s="481"/>
      <c r="CD84" s="481"/>
      <c r="CE84" s="481"/>
      <c r="CF84" s="481"/>
      <c r="CG84" s="481"/>
      <c r="CH84" s="481"/>
      <c r="CI84" s="481"/>
      <c r="CJ84" s="481"/>
      <c r="CK84" s="481"/>
      <c r="CL84" s="481"/>
      <c r="CM84" s="481"/>
      <c r="CN84" s="481"/>
      <c r="CO84" s="481"/>
      <c r="CP84" s="481"/>
      <c r="CQ84" s="481"/>
      <c r="CR84" s="481"/>
      <c r="CS84" s="481"/>
      <c r="CT84" s="481"/>
      <c r="CU84" s="481"/>
      <c r="CV84" s="481"/>
      <c r="CW84" s="481"/>
      <c r="CX84" s="481"/>
      <c r="CY84" s="481"/>
      <c r="CZ84" s="481"/>
      <c r="DA84" s="481"/>
      <c r="DB84" s="481"/>
      <c r="DC84" s="481"/>
      <c r="DD84" s="481"/>
      <c r="DE84" s="481"/>
      <c r="DF84" s="481"/>
      <c r="DG84" s="481"/>
      <c r="DH84" s="481"/>
      <c r="DI84" s="481"/>
      <c r="DJ84" s="481"/>
      <c r="DK84" s="481"/>
      <c r="DL84" s="481"/>
      <c r="DM84" s="481"/>
      <c r="DN84" s="481"/>
      <c r="DO84" s="481"/>
      <c r="DP84" s="481"/>
      <c r="DQ84" s="481"/>
      <c r="DR84" s="481"/>
      <c r="DS84" s="481"/>
      <c r="DT84" s="481"/>
      <c r="DU84" s="481"/>
      <c r="DV84" s="481"/>
      <c r="DW84" s="481"/>
      <c r="DX84" s="481"/>
      <c r="DY84" s="481"/>
      <c r="DZ84" s="481"/>
      <c r="EA84" s="481"/>
      <c r="EB84" s="481"/>
      <c r="EC84" s="481"/>
      <c r="ED84" s="481"/>
      <c r="EE84" s="481"/>
      <c r="EF84" s="481"/>
      <c r="EG84" s="481"/>
      <c r="EH84" s="481"/>
      <c r="EI84" s="481"/>
      <c r="EJ84" s="481"/>
      <c r="EK84" s="481"/>
      <c r="EL84" s="481"/>
      <c r="EM84" s="481"/>
      <c r="EN84" s="481"/>
      <c r="EO84" s="481"/>
      <c r="EP84" s="481"/>
      <c r="EQ84" s="481"/>
      <c r="ER84" s="481"/>
      <c r="ES84" s="481"/>
      <c r="ET84" s="481"/>
      <c r="EU84" s="481"/>
      <c r="EV84" s="481"/>
      <c r="EW84" s="481"/>
      <c r="EX84" s="481"/>
      <c r="EY84" s="481"/>
      <c r="EZ84" s="481"/>
      <c r="FA84" s="481"/>
      <c r="FB84" s="481"/>
      <c r="FC84" s="481"/>
      <c r="FD84" s="481"/>
      <c r="FE84" s="481"/>
      <c r="FF84" s="481"/>
      <c r="FG84" s="481"/>
      <c r="FH84" s="481"/>
      <c r="FI84" s="481"/>
      <c r="FJ84" s="481"/>
      <c r="FK84" s="481"/>
      <c r="FL84" s="481"/>
      <c r="FM84" s="481"/>
      <c r="FN84" s="481"/>
      <c r="FO84" s="481"/>
      <c r="FP84" s="481"/>
      <c r="FQ84" s="481"/>
      <c r="FR84" s="481"/>
      <c r="FS84" s="481"/>
      <c r="FT84" s="481"/>
      <c r="FU84" s="481"/>
      <c r="FV84" s="481"/>
      <c r="FW84" s="481"/>
      <c r="FX84" s="481"/>
      <c r="FY84" s="481"/>
      <c r="FZ84" s="481"/>
      <c r="GA84" s="481"/>
      <c r="GB84" s="481"/>
      <c r="GC84" s="481"/>
      <c r="GD84" s="481"/>
      <c r="GE84" s="481"/>
      <c r="GF84" s="481"/>
      <c r="GG84" s="481"/>
      <c r="GH84" s="481"/>
      <c r="GI84" s="481"/>
      <c r="GJ84" s="481"/>
      <c r="GK84" s="481"/>
      <c r="GL84" s="481"/>
      <c r="GM84" s="481"/>
      <c r="GN84" s="481"/>
      <c r="GO84" s="481"/>
      <c r="GP84" s="481"/>
      <c r="GQ84" s="481"/>
      <c r="GR84" s="481"/>
      <c r="GS84" s="481"/>
      <c r="GT84" s="481"/>
      <c r="GU84" s="481"/>
      <c r="GV84" s="481"/>
      <c r="GW84" s="481"/>
      <c r="GX84" s="481"/>
      <c r="GY84" s="481"/>
      <c r="GZ84" s="481"/>
      <c r="HA84" s="481"/>
      <c r="HB84" s="481"/>
      <c r="HC84" s="481"/>
      <c r="HD84" s="481"/>
      <c r="HE84" s="481"/>
      <c r="HF84" s="481"/>
      <c r="HG84" s="481"/>
      <c r="HH84" s="481"/>
      <c r="HI84" s="481"/>
      <c r="HJ84" s="481"/>
      <c r="HK84" s="481"/>
      <c r="HL84" s="481"/>
      <c r="HM84" s="481"/>
      <c r="HN84" s="481"/>
      <c r="HO84" s="481"/>
      <c r="HP84" s="481"/>
      <c r="HQ84" s="481"/>
      <c r="HR84" s="481"/>
      <c r="HS84" s="481"/>
      <c r="HT84" s="481"/>
      <c r="HU84" s="481"/>
      <c r="HV84" s="481"/>
      <c r="HW84" s="481"/>
      <c r="HX84" s="481"/>
      <c r="HY84" s="481"/>
      <c r="HZ84" s="481"/>
      <c r="IA84" s="481"/>
      <c r="IB84" s="481"/>
      <c r="IC84" s="481"/>
    </row>
    <row r="85" spans="1:238" s="482" customFormat="1" x14ac:dyDescent="0.2">
      <c r="A85" s="420">
        <f t="shared" si="0"/>
        <v>58</v>
      </c>
      <c r="B85" s="421" t="s">
        <v>1004</v>
      </c>
      <c r="C85" s="455" t="s">
        <v>1138</v>
      </c>
      <c r="D85" s="421" t="s">
        <v>1072</v>
      </c>
      <c r="E85" s="483" t="s">
        <v>1021</v>
      </c>
      <c r="F85" s="484" t="s">
        <v>1193</v>
      </c>
      <c r="G85" s="474" t="s">
        <v>1004</v>
      </c>
      <c r="H85" s="422" t="s">
        <v>419</v>
      </c>
      <c r="I85" s="421" t="s">
        <v>410</v>
      </c>
      <c r="J85" s="485"/>
      <c r="K85" s="478"/>
      <c r="L85" s="471"/>
      <c r="M85" s="428">
        <v>10935680</v>
      </c>
      <c r="N85" s="486"/>
      <c r="O85" s="236" t="s">
        <v>419</v>
      </c>
      <c r="P85" s="421" t="s">
        <v>146</v>
      </c>
      <c r="Q85" s="421" t="s">
        <v>950</v>
      </c>
      <c r="R85" s="480"/>
      <c r="S85" s="480"/>
      <c r="T85" s="480"/>
      <c r="U85" s="480"/>
      <c r="V85" s="480"/>
      <c r="W85" s="480"/>
      <c r="X85" s="480"/>
      <c r="Y85" s="480"/>
      <c r="Z85" s="480"/>
      <c r="AA85" s="480"/>
      <c r="AB85" s="480"/>
      <c r="AC85" s="480"/>
      <c r="AD85" s="480"/>
      <c r="AE85" s="480"/>
      <c r="AF85" s="480"/>
      <c r="AG85" s="480"/>
      <c r="AH85" s="480"/>
      <c r="AI85" s="480"/>
      <c r="AJ85" s="480"/>
      <c r="AK85" s="480"/>
      <c r="AL85" s="480"/>
      <c r="AM85" s="480"/>
      <c r="AN85" s="480"/>
      <c r="AO85" s="481"/>
      <c r="AP85" s="481"/>
      <c r="AQ85" s="481"/>
      <c r="AR85" s="481"/>
      <c r="AS85" s="481"/>
      <c r="AT85" s="481"/>
      <c r="AU85" s="481"/>
      <c r="AV85" s="481"/>
      <c r="AW85" s="481"/>
      <c r="AX85" s="481"/>
      <c r="AY85" s="481"/>
      <c r="AZ85" s="481"/>
      <c r="BA85" s="481"/>
      <c r="BB85" s="481"/>
      <c r="BC85" s="481"/>
      <c r="BD85" s="481"/>
      <c r="BE85" s="481"/>
      <c r="BF85" s="481"/>
      <c r="BG85" s="481"/>
      <c r="BH85" s="481"/>
      <c r="BI85" s="481"/>
      <c r="BJ85" s="481"/>
      <c r="BK85" s="481"/>
      <c r="BL85" s="481"/>
      <c r="BM85" s="481"/>
      <c r="BN85" s="481"/>
      <c r="BO85" s="481"/>
      <c r="BP85" s="481"/>
      <c r="BQ85" s="481"/>
      <c r="BR85" s="481"/>
      <c r="BS85" s="481"/>
      <c r="BT85" s="481"/>
      <c r="BU85" s="481"/>
      <c r="BV85" s="481"/>
      <c r="BW85" s="481"/>
      <c r="BX85" s="481"/>
      <c r="BY85" s="481"/>
      <c r="BZ85" s="481"/>
      <c r="CA85" s="481"/>
      <c r="CB85" s="481"/>
      <c r="CC85" s="481"/>
      <c r="CD85" s="481"/>
      <c r="CE85" s="481"/>
      <c r="CF85" s="481"/>
      <c r="CG85" s="481"/>
      <c r="CH85" s="481"/>
      <c r="CI85" s="481"/>
      <c r="CJ85" s="481"/>
      <c r="CK85" s="481"/>
      <c r="CL85" s="481"/>
      <c r="CM85" s="481"/>
      <c r="CN85" s="481"/>
      <c r="CO85" s="481"/>
      <c r="CP85" s="481"/>
      <c r="CQ85" s="481"/>
      <c r="CR85" s="481"/>
      <c r="CS85" s="481"/>
      <c r="CT85" s="481"/>
      <c r="CU85" s="481"/>
      <c r="CV85" s="481"/>
      <c r="CW85" s="481"/>
      <c r="CX85" s="481"/>
      <c r="CY85" s="481"/>
      <c r="CZ85" s="481"/>
      <c r="DA85" s="481"/>
      <c r="DB85" s="481"/>
      <c r="DC85" s="481"/>
      <c r="DD85" s="481"/>
      <c r="DE85" s="481"/>
      <c r="DF85" s="481"/>
      <c r="DG85" s="481"/>
      <c r="DH85" s="481"/>
      <c r="DI85" s="481"/>
      <c r="DJ85" s="481"/>
      <c r="DK85" s="481"/>
      <c r="DL85" s="481"/>
      <c r="DM85" s="481"/>
      <c r="DN85" s="481"/>
      <c r="DO85" s="481"/>
      <c r="DP85" s="481"/>
      <c r="DQ85" s="481"/>
      <c r="DR85" s="481"/>
      <c r="DS85" s="481"/>
      <c r="DT85" s="481"/>
      <c r="DU85" s="481"/>
      <c r="DV85" s="481"/>
      <c r="DW85" s="481"/>
      <c r="DX85" s="481"/>
      <c r="DY85" s="481"/>
      <c r="DZ85" s="481"/>
      <c r="EA85" s="481"/>
      <c r="EB85" s="481"/>
      <c r="EC85" s="481"/>
      <c r="ED85" s="481"/>
      <c r="EE85" s="481"/>
      <c r="EF85" s="481"/>
      <c r="EG85" s="481"/>
      <c r="EH85" s="481"/>
      <c r="EI85" s="481"/>
      <c r="EJ85" s="481"/>
      <c r="EK85" s="481"/>
      <c r="EL85" s="481"/>
      <c r="EM85" s="481"/>
      <c r="EN85" s="481"/>
      <c r="EO85" s="481"/>
      <c r="EP85" s="481"/>
      <c r="EQ85" s="481"/>
      <c r="ER85" s="481"/>
      <c r="ES85" s="481"/>
      <c r="ET85" s="481"/>
      <c r="EU85" s="481"/>
      <c r="EV85" s="481"/>
      <c r="EW85" s="481"/>
      <c r="EX85" s="481"/>
      <c r="EY85" s="481"/>
      <c r="EZ85" s="481"/>
      <c r="FA85" s="481"/>
      <c r="FB85" s="481"/>
      <c r="FC85" s="481"/>
      <c r="FD85" s="481"/>
      <c r="FE85" s="481"/>
      <c r="FF85" s="481"/>
      <c r="FG85" s="481"/>
      <c r="FH85" s="481"/>
      <c r="FI85" s="481"/>
      <c r="FJ85" s="481"/>
      <c r="FK85" s="481"/>
      <c r="FL85" s="481"/>
      <c r="FM85" s="481"/>
      <c r="FN85" s="481"/>
      <c r="FO85" s="481"/>
      <c r="FP85" s="481"/>
      <c r="FQ85" s="481"/>
      <c r="FR85" s="481"/>
      <c r="FS85" s="481"/>
      <c r="FT85" s="481"/>
      <c r="FU85" s="481"/>
      <c r="FV85" s="481"/>
      <c r="FW85" s="481"/>
      <c r="FX85" s="481"/>
      <c r="FY85" s="481"/>
      <c r="FZ85" s="481"/>
      <c r="GA85" s="481"/>
      <c r="GB85" s="481"/>
      <c r="GC85" s="481"/>
      <c r="GD85" s="481"/>
      <c r="GE85" s="481"/>
      <c r="GF85" s="481"/>
      <c r="GG85" s="481"/>
      <c r="GH85" s="481"/>
      <c r="GI85" s="481"/>
      <c r="GJ85" s="481"/>
      <c r="GK85" s="481"/>
      <c r="GL85" s="481"/>
      <c r="GM85" s="481"/>
      <c r="GN85" s="481"/>
      <c r="GO85" s="481"/>
      <c r="GP85" s="481"/>
      <c r="GQ85" s="481"/>
      <c r="GR85" s="481"/>
      <c r="GS85" s="481"/>
      <c r="GT85" s="481"/>
      <c r="GU85" s="481"/>
      <c r="GV85" s="481"/>
      <c r="GW85" s="481"/>
      <c r="GX85" s="481"/>
      <c r="GY85" s="481"/>
      <c r="GZ85" s="481"/>
      <c r="HA85" s="481"/>
      <c r="HB85" s="481"/>
      <c r="HC85" s="481"/>
      <c r="HD85" s="481"/>
      <c r="HE85" s="481"/>
      <c r="HF85" s="481"/>
      <c r="HG85" s="481"/>
      <c r="HH85" s="481"/>
      <c r="HI85" s="481"/>
      <c r="HJ85" s="481"/>
      <c r="HK85" s="481"/>
      <c r="HL85" s="481"/>
      <c r="HM85" s="481"/>
      <c r="HN85" s="481"/>
      <c r="HO85" s="481"/>
      <c r="HP85" s="481"/>
      <c r="HQ85" s="481"/>
      <c r="HR85" s="481"/>
      <c r="HS85" s="481"/>
      <c r="HT85" s="481"/>
      <c r="HU85" s="481"/>
      <c r="HV85" s="481"/>
      <c r="HW85" s="481"/>
      <c r="HX85" s="481"/>
      <c r="HY85" s="481"/>
      <c r="HZ85" s="481"/>
      <c r="IA85" s="481"/>
      <c r="IB85" s="481"/>
      <c r="IC85" s="481"/>
    </row>
    <row r="86" spans="1:238" s="482" customFormat="1" x14ac:dyDescent="0.2">
      <c r="A86" s="420">
        <f t="shared" si="0"/>
        <v>59</v>
      </c>
      <c r="B86" s="421" t="s">
        <v>1004</v>
      </c>
      <c r="C86" s="455" t="s">
        <v>1138</v>
      </c>
      <c r="D86" s="421" t="s">
        <v>1072</v>
      </c>
      <c r="E86" s="483" t="s">
        <v>1021</v>
      </c>
      <c r="F86" s="484" t="s">
        <v>1194</v>
      </c>
      <c r="G86" s="474" t="s">
        <v>1004</v>
      </c>
      <c r="H86" s="422" t="s">
        <v>419</v>
      </c>
      <c r="I86" s="421" t="s">
        <v>410</v>
      </c>
      <c r="J86" s="485"/>
      <c r="K86" s="478"/>
      <c r="L86" s="471"/>
      <c r="M86" s="428">
        <v>10935680</v>
      </c>
      <c r="N86" s="486"/>
      <c r="O86" s="236" t="s">
        <v>419</v>
      </c>
      <c r="P86" s="421" t="s">
        <v>1017</v>
      </c>
      <c r="Q86" s="421" t="s">
        <v>950</v>
      </c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  <c r="AC86" s="480"/>
      <c r="AD86" s="480"/>
      <c r="AE86" s="480"/>
      <c r="AF86" s="480"/>
      <c r="AG86" s="480"/>
      <c r="AH86" s="480"/>
      <c r="AI86" s="480"/>
      <c r="AJ86" s="480"/>
      <c r="AK86" s="480"/>
      <c r="AL86" s="480"/>
      <c r="AM86" s="480"/>
      <c r="AN86" s="480"/>
      <c r="AO86" s="481"/>
      <c r="AP86" s="481"/>
      <c r="AQ86" s="481"/>
      <c r="AR86" s="481"/>
      <c r="AS86" s="481"/>
      <c r="AT86" s="481"/>
      <c r="AU86" s="481"/>
      <c r="AV86" s="481"/>
      <c r="AW86" s="481"/>
      <c r="AX86" s="481"/>
      <c r="AY86" s="481"/>
      <c r="AZ86" s="481"/>
      <c r="BA86" s="481"/>
      <c r="BB86" s="481"/>
      <c r="BC86" s="481"/>
      <c r="BD86" s="481"/>
      <c r="BE86" s="481"/>
      <c r="BF86" s="481"/>
      <c r="BG86" s="481"/>
      <c r="BH86" s="481"/>
      <c r="BI86" s="481"/>
      <c r="BJ86" s="481"/>
      <c r="BK86" s="481"/>
      <c r="BL86" s="481"/>
      <c r="BM86" s="481"/>
      <c r="BN86" s="481"/>
      <c r="BO86" s="481"/>
      <c r="BP86" s="481"/>
      <c r="BQ86" s="481"/>
      <c r="BR86" s="481"/>
      <c r="BS86" s="481"/>
      <c r="BT86" s="481"/>
      <c r="BU86" s="481"/>
      <c r="BV86" s="481"/>
      <c r="BW86" s="481"/>
      <c r="BX86" s="481"/>
      <c r="BY86" s="481"/>
      <c r="BZ86" s="481"/>
      <c r="CA86" s="481"/>
      <c r="CB86" s="481"/>
      <c r="CC86" s="481"/>
      <c r="CD86" s="481"/>
      <c r="CE86" s="481"/>
      <c r="CF86" s="481"/>
      <c r="CG86" s="481"/>
      <c r="CH86" s="481"/>
      <c r="CI86" s="481"/>
      <c r="CJ86" s="481"/>
      <c r="CK86" s="481"/>
      <c r="CL86" s="481"/>
      <c r="CM86" s="481"/>
      <c r="CN86" s="481"/>
      <c r="CO86" s="481"/>
      <c r="CP86" s="481"/>
      <c r="CQ86" s="481"/>
      <c r="CR86" s="481"/>
      <c r="CS86" s="481"/>
      <c r="CT86" s="481"/>
      <c r="CU86" s="481"/>
      <c r="CV86" s="481"/>
      <c r="CW86" s="481"/>
      <c r="CX86" s="481"/>
      <c r="CY86" s="481"/>
      <c r="CZ86" s="481"/>
      <c r="DA86" s="481"/>
      <c r="DB86" s="481"/>
      <c r="DC86" s="481"/>
      <c r="DD86" s="481"/>
      <c r="DE86" s="481"/>
      <c r="DF86" s="481"/>
      <c r="DG86" s="481"/>
      <c r="DH86" s="481"/>
      <c r="DI86" s="481"/>
      <c r="DJ86" s="481"/>
      <c r="DK86" s="481"/>
      <c r="DL86" s="481"/>
      <c r="DM86" s="481"/>
      <c r="DN86" s="481"/>
      <c r="DO86" s="481"/>
      <c r="DP86" s="481"/>
      <c r="DQ86" s="481"/>
      <c r="DR86" s="481"/>
      <c r="DS86" s="481"/>
      <c r="DT86" s="481"/>
      <c r="DU86" s="481"/>
      <c r="DV86" s="481"/>
      <c r="DW86" s="481"/>
      <c r="DX86" s="481"/>
      <c r="DY86" s="481"/>
      <c r="DZ86" s="481"/>
      <c r="EA86" s="481"/>
      <c r="EB86" s="481"/>
      <c r="EC86" s="481"/>
      <c r="ED86" s="481"/>
      <c r="EE86" s="481"/>
      <c r="EF86" s="481"/>
      <c r="EG86" s="481"/>
      <c r="EH86" s="481"/>
      <c r="EI86" s="481"/>
      <c r="EJ86" s="481"/>
      <c r="EK86" s="481"/>
      <c r="EL86" s="481"/>
      <c r="EM86" s="481"/>
      <c r="EN86" s="481"/>
      <c r="EO86" s="481"/>
      <c r="EP86" s="481"/>
      <c r="EQ86" s="481"/>
      <c r="ER86" s="481"/>
      <c r="ES86" s="481"/>
      <c r="ET86" s="481"/>
      <c r="EU86" s="481"/>
      <c r="EV86" s="481"/>
      <c r="EW86" s="481"/>
      <c r="EX86" s="481"/>
      <c r="EY86" s="481"/>
      <c r="EZ86" s="481"/>
      <c r="FA86" s="481"/>
      <c r="FB86" s="481"/>
      <c r="FC86" s="481"/>
      <c r="FD86" s="481"/>
      <c r="FE86" s="481"/>
      <c r="FF86" s="481"/>
      <c r="FG86" s="481"/>
      <c r="FH86" s="481"/>
      <c r="FI86" s="481"/>
      <c r="FJ86" s="481"/>
      <c r="FK86" s="481"/>
      <c r="FL86" s="481"/>
      <c r="FM86" s="481"/>
      <c r="FN86" s="481"/>
      <c r="FO86" s="481"/>
      <c r="FP86" s="481"/>
      <c r="FQ86" s="481"/>
      <c r="FR86" s="481"/>
      <c r="FS86" s="481"/>
      <c r="FT86" s="481"/>
      <c r="FU86" s="481"/>
      <c r="FV86" s="481"/>
      <c r="FW86" s="481"/>
      <c r="FX86" s="481"/>
      <c r="FY86" s="481"/>
      <c r="FZ86" s="481"/>
      <c r="GA86" s="481"/>
      <c r="GB86" s="481"/>
      <c r="GC86" s="481"/>
      <c r="GD86" s="481"/>
      <c r="GE86" s="481"/>
      <c r="GF86" s="481"/>
      <c r="GG86" s="481"/>
      <c r="GH86" s="481"/>
      <c r="GI86" s="481"/>
      <c r="GJ86" s="481"/>
      <c r="GK86" s="481"/>
      <c r="GL86" s="481"/>
      <c r="GM86" s="481"/>
      <c r="GN86" s="481"/>
      <c r="GO86" s="481"/>
      <c r="GP86" s="481"/>
      <c r="GQ86" s="481"/>
      <c r="GR86" s="481"/>
      <c r="GS86" s="481"/>
      <c r="GT86" s="481"/>
      <c r="GU86" s="481"/>
      <c r="GV86" s="481"/>
      <c r="GW86" s="481"/>
      <c r="GX86" s="481"/>
      <c r="GY86" s="481"/>
      <c r="GZ86" s="481"/>
      <c r="HA86" s="481"/>
      <c r="HB86" s="481"/>
      <c r="HC86" s="481"/>
      <c r="HD86" s="481"/>
      <c r="HE86" s="481"/>
      <c r="HF86" s="481"/>
      <c r="HG86" s="481"/>
      <c r="HH86" s="481"/>
      <c r="HI86" s="481"/>
      <c r="HJ86" s="481"/>
      <c r="HK86" s="481"/>
      <c r="HL86" s="481"/>
      <c r="HM86" s="481"/>
      <c r="HN86" s="481"/>
      <c r="HO86" s="481"/>
      <c r="HP86" s="481"/>
      <c r="HQ86" s="481"/>
      <c r="HR86" s="481"/>
      <c r="HS86" s="481"/>
      <c r="HT86" s="481"/>
      <c r="HU86" s="481"/>
      <c r="HV86" s="481"/>
      <c r="HW86" s="481"/>
      <c r="HX86" s="481"/>
      <c r="HY86" s="481"/>
      <c r="HZ86" s="481"/>
      <c r="IA86" s="481"/>
      <c r="IB86" s="481"/>
      <c r="IC86" s="481"/>
    </row>
    <row r="87" spans="1:238" s="498" customFormat="1" x14ac:dyDescent="0.2">
      <c r="A87" s="487"/>
      <c r="B87" s="488"/>
      <c r="C87" s="489"/>
      <c r="D87" s="488"/>
      <c r="E87" s="490"/>
      <c r="F87" s="491"/>
      <c r="G87" s="491"/>
      <c r="H87" s="492"/>
      <c r="I87" s="493"/>
      <c r="J87" s="494"/>
      <c r="K87" s="495"/>
      <c r="L87" s="495"/>
      <c r="M87" s="496"/>
      <c r="N87" s="495"/>
      <c r="O87" s="497"/>
      <c r="P87" s="488"/>
      <c r="Q87" s="488"/>
      <c r="R87" s="480"/>
      <c r="S87" s="480"/>
      <c r="T87" s="480"/>
      <c r="U87" s="480"/>
      <c r="V87" s="480"/>
      <c r="W87" s="480"/>
      <c r="X87" s="480"/>
      <c r="Y87" s="480"/>
      <c r="Z87" s="480"/>
      <c r="AA87" s="480"/>
      <c r="AB87" s="480"/>
      <c r="AC87" s="480"/>
      <c r="AD87" s="480"/>
      <c r="AE87" s="480"/>
      <c r="AF87" s="480"/>
      <c r="AG87" s="480"/>
      <c r="AH87" s="480"/>
      <c r="AI87" s="480"/>
      <c r="AJ87" s="480"/>
      <c r="AK87" s="480"/>
      <c r="AL87" s="480"/>
      <c r="AM87" s="480"/>
      <c r="AN87" s="480"/>
      <c r="AO87" s="480"/>
      <c r="AP87" s="480"/>
      <c r="AQ87" s="480"/>
      <c r="AR87" s="480"/>
      <c r="AS87" s="480"/>
      <c r="AT87" s="480"/>
      <c r="AU87" s="480"/>
      <c r="AV87" s="480"/>
      <c r="AW87" s="480"/>
      <c r="AX87" s="480"/>
      <c r="AY87" s="480"/>
      <c r="AZ87" s="480"/>
      <c r="BA87" s="480"/>
      <c r="BB87" s="480"/>
      <c r="BC87" s="480"/>
      <c r="BD87" s="480"/>
      <c r="BE87" s="480"/>
      <c r="BF87" s="480"/>
      <c r="BG87" s="480"/>
      <c r="BH87" s="480"/>
      <c r="BI87" s="480"/>
      <c r="BJ87" s="480"/>
      <c r="BK87" s="480"/>
      <c r="BL87" s="480"/>
      <c r="BM87" s="480"/>
      <c r="BN87" s="480"/>
      <c r="BO87" s="480"/>
      <c r="BP87" s="480"/>
      <c r="BQ87" s="480"/>
      <c r="BR87" s="480"/>
      <c r="BS87" s="480"/>
      <c r="BT87" s="480"/>
      <c r="BU87" s="480"/>
      <c r="BV87" s="480"/>
      <c r="BW87" s="480"/>
      <c r="BX87" s="480"/>
      <c r="BY87" s="480"/>
      <c r="BZ87" s="480"/>
      <c r="CA87" s="480"/>
      <c r="CB87" s="480"/>
      <c r="CC87" s="480"/>
      <c r="CD87" s="480"/>
      <c r="CE87" s="480"/>
      <c r="CF87" s="480"/>
      <c r="CG87" s="480"/>
      <c r="CH87" s="480"/>
      <c r="CI87" s="480"/>
      <c r="CJ87" s="480"/>
      <c r="CK87" s="480"/>
      <c r="CL87" s="480"/>
      <c r="CM87" s="480"/>
      <c r="CN87" s="480"/>
      <c r="CO87" s="480"/>
      <c r="CP87" s="480"/>
      <c r="CQ87" s="480"/>
      <c r="CR87" s="480"/>
      <c r="CS87" s="480"/>
      <c r="CT87" s="480"/>
      <c r="CU87" s="480"/>
      <c r="CV87" s="480"/>
      <c r="CW87" s="480"/>
      <c r="CX87" s="480"/>
      <c r="CY87" s="480"/>
      <c r="CZ87" s="480"/>
      <c r="DA87" s="480"/>
      <c r="DB87" s="480"/>
      <c r="DC87" s="480"/>
      <c r="DD87" s="480"/>
      <c r="DE87" s="480"/>
      <c r="DF87" s="480"/>
      <c r="DG87" s="480"/>
      <c r="DH87" s="480"/>
      <c r="DI87" s="480"/>
      <c r="DJ87" s="480"/>
      <c r="DK87" s="480"/>
      <c r="DL87" s="480"/>
      <c r="DM87" s="480"/>
      <c r="DN87" s="480"/>
      <c r="DO87" s="480"/>
      <c r="DP87" s="480"/>
      <c r="DQ87" s="480"/>
      <c r="DR87" s="480"/>
      <c r="DS87" s="480"/>
      <c r="DT87" s="480"/>
      <c r="DU87" s="480"/>
      <c r="DV87" s="480"/>
      <c r="DW87" s="480"/>
      <c r="DX87" s="480"/>
      <c r="DY87" s="480"/>
      <c r="DZ87" s="480"/>
      <c r="EA87" s="480"/>
      <c r="EB87" s="480"/>
      <c r="EC87" s="480"/>
      <c r="ED87" s="480"/>
      <c r="EE87" s="480"/>
      <c r="EF87" s="480"/>
      <c r="EG87" s="480"/>
      <c r="EH87" s="480"/>
      <c r="EI87" s="480"/>
      <c r="EJ87" s="480"/>
      <c r="EK87" s="480"/>
      <c r="EL87" s="480"/>
      <c r="EM87" s="480"/>
      <c r="EN87" s="480"/>
      <c r="EO87" s="480"/>
      <c r="EP87" s="480"/>
      <c r="EQ87" s="480"/>
      <c r="ER87" s="480"/>
      <c r="ES87" s="480"/>
      <c r="ET87" s="480"/>
      <c r="EU87" s="480"/>
      <c r="EV87" s="480"/>
      <c r="EW87" s="480"/>
      <c r="EX87" s="480"/>
      <c r="EY87" s="480"/>
      <c r="EZ87" s="480"/>
      <c r="FA87" s="480"/>
      <c r="FB87" s="480"/>
      <c r="FC87" s="480"/>
      <c r="FD87" s="480"/>
      <c r="FE87" s="480"/>
      <c r="FF87" s="480"/>
      <c r="FG87" s="480"/>
      <c r="FH87" s="480"/>
      <c r="FI87" s="480"/>
      <c r="FJ87" s="480"/>
      <c r="FK87" s="480"/>
      <c r="FL87" s="480"/>
      <c r="FM87" s="480"/>
      <c r="FN87" s="480"/>
      <c r="FO87" s="480"/>
      <c r="FP87" s="480"/>
      <c r="FQ87" s="480"/>
      <c r="FR87" s="480"/>
      <c r="FS87" s="480"/>
      <c r="FT87" s="480"/>
      <c r="FU87" s="480"/>
      <c r="FV87" s="480"/>
      <c r="FW87" s="480"/>
      <c r="FX87" s="480"/>
      <c r="FY87" s="480"/>
      <c r="FZ87" s="480"/>
      <c r="GA87" s="480"/>
      <c r="GB87" s="480"/>
      <c r="GC87" s="480"/>
      <c r="GD87" s="480"/>
      <c r="GE87" s="480"/>
      <c r="GF87" s="480"/>
      <c r="GG87" s="480"/>
      <c r="GH87" s="480"/>
      <c r="GI87" s="480"/>
      <c r="GJ87" s="480"/>
      <c r="GK87" s="480"/>
      <c r="GL87" s="480"/>
      <c r="GM87" s="480"/>
      <c r="GN87" s="480"/>
      <c r="GO87" s="480"/>
      <c r="GP87" s="480"/>
      <c r="GQ87" s="480"/>
      <c r="GR87" s="480"/>
      <c r="GS87" s="480"/>
      <c r="GT87" s="480"/>
      <c r="GU87" s="480"/>
      <c r="GV87" s="480"/>
      <c r="GW87" s="480"/>
      <c r="GX87" s="480"/>
      <c r="GY87" s="480"/>
      <c r="GZ87" s="480"/>
      <c r="HA87" s="480"/>
      <c r="HB87" s="480"/>
      <c r="HC87" s="480"/>
      <c r="HD87" s="480"/>
      <c r="HE87" s="480"/>
      <c r="HF87" s="480"/>
      <c r="HG87" s="480"/>
      <c r="HH87" s="480"/>
      <c r="HI87" s="480"/>
      <c r="HJ87" s="480"/>
      <c r="HK87" s="480"/>
      <c r="HL87" s="480"/>
      <c r="HM87" s="480"/>
      <c r="HN87" s="480"/>
      <c r="HO87" s="480"/>
      <c r="HP87" s="480"/>
      <c r="HQ87" s="480"/>
      <c r="HR87" s="480"/>
      <c r="HS87" s="480"/>
      <c r="HT87" s="480"/>
      <c r="HU87" s="480"/>
      <c r="HV87" s="480"/>
      <c r="HW87" s="480"/>
      <c r="HX87" s="480"/>
      <c r="HY87" s="480"/>
      <c r="HZ87" s="480"/>
      <c r="IA87" s="480"/>
      <c r="IB87" s="480"/>
      <c r="IC87" s="480"/>
    </row>
    <row r="88" spans="1:238" ht="13.5" thickBot="1" x14ac:dyDescent="0.25">
      <c r="A88" s="420"/>
      <c r="B88" s="421"/>
      <c r="C88" s="455"/>
      <c r="D88" s="421"/>
      <c r="E88" s="536" t="s">
        <v>1195</v>
      </c>
      <c r="F88" s="537"/>
      <c r="G88" s="537"/>
      <c r="H88" s="537"/>
      <c r="I88" s="537"/>
      <c r="J88" s="537"/>
      <c r="K88" s="538"/>
      <c r="L88" s="499"/>
      <c r="M88" s="500">
        <f>SUM(M28:M86)</f>
        <v>605520672.44879985</v>
      </c>
      <c r="N88" s="501" t="e">
        <f>SUM(N31:N87)</f>
        <v>#REF!</v>
      </c>
      <c r="O88" s="432"/>
      <c r="P88" s="421"/>
      <c r="Q88" s="421"/>
      <c r="R88" s="430"/>
      <c r="S88" s="430"/>
      <c r="T88" s="430"/>
      <c r="U88" s="430"/>
      <c r="V88" s="430"/>
      <c r="W88" s="430"/>
      <c r="X88" s="430"/>
      <c r="Y88" s="430"/>
      <c r="Z88" s="430"/>
      <c r="AA88" s="430"/>
      <c r="AB88" s="430"/>
      <c r="AC88" s="430"/>
      <c r="AD88" s="430"/>
      <c r="AE88" s="430"/>
      <c r="AF88" s="430"/>
      <c r="AG88" s="430"/>
      <c r="AH88" s="430"/>
      <c r="AI88" s="430"/>
      <c r="AJ88" s="430"/>
      <c r="AK88" s="430"/>
      <c r="AL88" s="430"/>
      <c r="AM88" s="430"/>
      <c r="AN88" s="430"/>
      <c r="AO88" s="430"/>
      <c r="AP88" s="430"/>
      <c r="AQ88" s="430"/>
      <c r="AR88" s="430"/>
      <c r="AS88" s="430"/>
      <c r="AT88" s="430"/>
      <c r="AU88" s="430"/>
      <c r="AV88" s="430"/>
      <c r="AW88" s="430"/>
      <c r="AX88" s="430"/>
      <c r="AY88" s="430"/>
      <c r="AZ88" s="430"/>
      <c r="BA88" s="431"/>
      <c r="BB88" s="431"/>
      <c r="BC88" s="431"/>
      <c r="BD88" s="431"/>
      <c r="BE88" s="431"/>
      <c r="BF88" s="431"/>
      <c r="BG88" s="431"/>
      <c r="BH88" s="431"/>
      <c r="BI88" s="431"/>
      <c r="BJ88" s="431"/>
      <c r="BK88" s="431"/>
      <c r="BL88" s="431"/>
      <c r="BM88" s="431"/>
      <c r="BN88" s="431"/>
      <c r="BO88" s="431"/>
      <c r="BP88" s="431"/>
      <c r="BQ88" s="431"/>
      <c r="BR88" s="431"/>
      <c r="BS88" s="431"/>
      <c r="BT88" s="431"/>
      <c r="BU88" s="431"/>
      <c r="BV88" s="431"/>
      <c r="BW88" s="431"/>
      <c r="BX88" s="431"/>
      <c r="BY88" s="431"/>
      <c r="BZ88" s="431"/>
      <c r="CA88" s="431"/>
      <c r="CB88" s="431"/>
      <c r="CC88" s="431"/>
      <c r="CD88" s="431"/>
      <c r="CE88" s="431"/>
      <c r="CF88" s="431"/>
      <c r="CG88" s="431"/>
      <c r="CH88" s="431"/>
      <c r="CI88" s="431"/>
      <c r="CJ88" s="431"/>
      <c r="CK88" s="431"/>
      <c r="CL88" s="431"/>
      <c r="CM88" s="431"/>
      <c r="CN88" s="431"/>
      <c r="CO88" s="431"/>
      <c r="CP88" s="431"/>
      <c r="CQ88" s="431"/>
      <c r="CR88" s="431"/>
      <c r="CS88" s="431"/>
      <c r="CT88" s="431"/>
      <c r="CU88" s="431"/>
      <c r="CV88" s="431"/>
      <c r="CW88" s="431"/>
      <c r="CX88" s="431"/>
      <c r="CY88" s="431"/>
      <c r="CZ88" s="431"/>
      <c r="DA88" s="431"/>
      <c r="DB88" s="431"/>
      <c r="DC88" s="431"/>
      <c r="DD88" s="431"/>
      <c r="DE88" s="431"/>
      <c r="DF88" s="431"/>
      <c r="DG88" s="431"/>
      <c r="DH88" s="431"/>
      <c r="DI88" s="431"/>
      <c r="DJ88" s="431"/>
      <c r="DK88" s="431"/>
      <c r="DL88" s="431"/>
      <c r="DM88" s="431"/>
      <c r="DN88" s="431"/>
      <c r="DO88" s="431"/>
      <c r="DP88" s="431"/>
      <c r="DQ88" s="431"/>
      <c r="DR88" s="431"/>
      <c r="DS88" s="431"/>
      <c r="DT88" s="431"/>
      <c r="DU88" s="431"/>
      <c r="DV88" s="431"/>
      <c r="DW88" s="431"/>
      <c r="DX88" s="431"/>
      <c r="DY88" s="431"/>
      <c r="DZ88" s="431"/>
      <c r="EA88" s="431"/>
      <c r="EB88" s="431"/>
      <c r="EC88" s="431"/>
      <c r="ED88" s="431"/>
      <c r="EE88" s="431"/>
      <c r="EF88" s="431"/>
      <c r="EG88" s="431"/>
      <c r="EH88" s="431"/>
      <c r="EI88" s="431"/>
      <c r="EJ88" s="431"/>
      <c r="EK88" s="431"/>
      <c r="EL88" s="431"/>
      <c r="EM88" s="431"/>
      <c r="EN88" s="431"/>
      <c r="EO88" s="431"/>
      <c r="EP88" s="431"/>
      <c r="EQ88" s="431"/>
      <c r="ER88" s="431"/>
      <c r="ES88" s="431"/>
      <c r="ET88" s="431"/>
      <c r="EU88" s="431"/>
      <c r="EV88" s="431"/>
      <c r="EW88" s="431"/>
      <c r="EX88" s="431"/>
      <c r="EY88" s="431"/>
      <c r="EZ88" s="431"/>
      <c r="FA88" s="431"/>
      <c r="FB88" s="431"/>
      <c r="FC88" s="431"/>
      <c r="FD88" s="431"/>
      <c r="FE88" s="431"/>
      <c r="FF88" s="431"/>
      <c r="FG88" s="431"/>
      <c r="FH88" s="431"/>
      <c r="FI88" s="431"/>
      <c r="FJ88" s="431"/>
      <c r="FK88" s="431"/>
      <c r="FL88" s="431"/>
      <c r="FM88" s="431"/>
      <c r="FN88" s="431"/>
      <c r="FO88" s="431"/>
      <c r="FP88" s="431"/>
      <c r="FQ88" s="431"/>
      <c r="FR88" s="431"/>
      <c r="FS88" s="431"/>
      <c r="FT88" s="431"/>
      <c r="FU88" s="431"/>
      <c r="FV88" s="431"/>
      <c r="FW88" s="431"/>
      <c r="FX88" s="431"/>
      <c r="FY88" s="431"/>
      <c r="FZ88" s="431"/>
      <c r="GA88" s="431"/>
      <c r="GB88" s="431"/>
      <c r="GC88" s="431"/>
      <c r="GD88" s="431"/>
      <c r="GE88" s="431"/>
      <c r="GF88" s="431"/>
      <c r="GG88" s="431"/>
      <c r="GH88" s="431"/>
      <c r="GI88" s="431"/>
      <c r="GJ88" s="431"/>
      <c r="GK88" s="431"/>
      <c r="GL88" s="431"/>
      <c r="GM88" s="431"/>
      <c r="GN88" s="431"/>
      <c r="GO88" s="431"/>
      <c r="GP88" s="431"/>
      <c r="GQ88" s="431"/>
      <c r="GR88" s="431"/>
      <c r="GS88" s="431"/>
      <c r="GT88" s="431"/>
      <c r="GU88" s="431"/>
      <c r="GV88" s="431"/>
      <c r="GW88" s="431"/>
      <c r="GX88" s="431"/>
      <c r="GY88" s="431"/>
      <c r="GZ88" s="431"/>
      <c r="HA88" s="431"/>
      <c r="HB88" s="431"/>
      <c r="HC88" s="431"/>
      <c r="HD88" s="431"/>
      <c r="HE88" s="431"/>
      <c r="HF88" s="431"/>
      <c r="HG88" s="431"/>
      <c r="HH88" s="431"/>
      <c r="HI88" s="431"/>
      <c r="HJ88" s="431"/>
      <c r="HK88" s="431"/>
      <c r="HL88" s="431"/>
      <c r="HM88" s="431"/>
      <c r="HN88" s="431"/>
      <c r="HO88" s="431"/>
      <c r="HP88" s="431"/>
      <c r="HQ88" s="431"/>
      <c r="HR88" s="431"/>
      <c r="HS88" s="431"/>
      <c r="HT88" s="431"/>
      <c r="HU88" s="431"/>
      <c r="HV88" s="431"/>
      <c r="HW88" s="431"/>
      <c r="HX88" s="431"/>
      <c r="HY88" s="431"/>
      <c r="HZ88" s="431"/>
      <c r="IA88" s="431"/>
      <c r="IB88" s="431"/>
      <c r="IC88" s="431"/>
    </row>
    <row r="89" spans="1:238" ht="15.75" thickBot="1" x14ac:dyDescent="0.3">
      <c r="A89" s="502"/>
      <c r="B89" s="503"/>
      <c r="C89" s="504"/>
      <c r="D89" s="503"/>
      <c r="E89" s="503"/>
      <c r="F89" s="504"/>
      <c r="G89" s="539" t="s">
        <v>1196</v>
      </c>
      <c r="H89" s="540"/>
      <c r="I89" s="540"/>
      <c r="J89" s="540"/>
      <c r="K89" s="541"/>
      <c r="L89" s="505"/>
      <c r="M89" s="506">
        <f>M25+M88</f>
        <v>2521580608.4488001</v>
      </c>
      <c r="N89" s="507" t="e">
        <f>SUM(N25+N88)</f>
        <v>#REF!</v>
      </c>
      <c r="O89" s="503"/>
      <c r="P89" s="408"/>
      <c r="Q89" s="408"/>
      <c r="R89" s="508"/>
      <c r="S89" s="508"/>
      <c r="T89" s="509"/>
      <c r="U89" s="508"/>
      <c r="V89" s="508"/>
      <c r="W89" s="508"/>
      <c r="X89" s="508"/>
      <c r="Y89" s="508"/>
      <c r="Z89" s="508"/>
      <c r="AA89" s="508"/>
      <c r="AB89" s="508"/>
      <c r="AC89" s="508"/>
      <c r="AD89" s="508"/>
      <c r="AE89" s="508"/>
      <c r="AF89" s="508"/>
      <c r="AG89" s="508"/>
      <c r="AH89" s="508"/>
      <c r="AI89" s="508"/>
      <c r="AJ89" s="508"/>
      <c r="AK89" s="508"/>
      <c r="AL89" s="508"/>
      <c r="AM89" s="508"/>
      <c r="AN89" s="508"/>
      <c r="AO89" s="508"/>
      <c r="AP89" s="508"/>
      <c r="AQ89" s="508"/>
      <c r="AR89" s="508"/>
      <c r="AS89" s="508"/>
      <c r="AT89" s="508"/>
      <c r="AU89" s="508"/>
      <c r="AV89" s="508"/>
      <c r="AW89" s="508"/>
      <c r="AX89" s="508"/>
      <c r="AY89" s="508"/>
      <c r="AZ89" s="508"/>
      <c r="BA89" s="508"/>
      <c r="BB89" s="503"/>
      <c r="BC89" s="503"/>
      <c r="BD89" s="503"/>
      <c r="BE89" s="503"/>
      <c r="BF89" s="503"/>
      <c r="BG89" s="503"/>
      <c r="BH89" s="503"/>
      <c r="BI89" s="503"/>
      <c r="BJ89" s="503"/>
      <c r="BK89" s="503"/>
      <c r="BL89" s="503"/>
      <c r="BM89" s="503"/>
      <c r="BN89" s="503"/>
      <c r="BO89" s="503"/>
      <c r="BP89" s="503"/>
      <c r="BQ89" s="503"/>
      <c r="BR89" s="503"/>
      <c r="BS89" s="503"/>
      <c r="BT89" s="503"/>
      <c r="BU89" s="503"/>
      <c r="BV89" s="503"/>
      <c r="BW89" s="503"/>
      <c r="BX89" s="503"/>
      <c r="BY89" s="503"/>
      <c r="BZ89" s="503"/>
      <c r="CA89" s="503"/>
      <c r="CB89" s="503"/>
      <c r="CC89" s="503"/>
      <c r="CD89" s="503"/>
      <c r="CE89" s="503"/>
      <c r="CF89" s="503"/>
      <c r="CG89" s="503"/>
      <c r="CH89" s="503"/>
      <c r="CI89" s="503"/>
      <c r="CJ89" s="503"/>
      <c r="CK89" s="503"/>
      <c r="CL89" s="503"/>
      <c r="CM89" s="503"/>
      <c r="CN89" s="503"/>
      <c r="CO89" s="503"/>
      <c r="CP89" s="503"/>
      <c r="CQ89" s="503"/>
      <c r="CR89" s="503"/>
      <c r="CS89" s="503"/>
      <c r="CT89" s="503"/>
      <c r="CU89" s="503"/>
      <c r="CV89" s="503"/>
      <c r="CW89" s="503"/>
      <c r="CX89" s="503"/>
      <c r="CY89" s="503"/>
      <c r="CZ89" s="503"/>
      <c r="DA89" s="503"/>
      <c r="DB89" s="503"/>
      <c r="DC89" s="503"/>
      <c r="DD89" s="503"/>
      <c r="DE89" s="503"/>
      <c r="DF89" s="503"/>
      <c r="DG89" s="503"/>
      <c r="DH89" s="503"/>
      <c r="DI89" s="503"/>
      <c r="DJ89" s="503"/>
      <c r="DK89" s="503"/>
      <c r="DL89" s="503"/>
      <c r="DM89" s="503"/>
      <c r="DN89" s="503"/>
      <c r="DO89" s="503"/>
      <c r="DP89" s="503"/>
      <c r="DQ89" s="503"/>
      <c r="DR89" s="503"/>
      <c r="DS89" s="503"/>
      <c r="DT89" s="503"/>
      <c r="DU89" s="503"/>
      <c r="DV89" s="503"/>
      <c r="DW89" s="503"/>
      <c r="DX89" s="503"/>
      <c r="DY89" s="503"/>
      <c r="DZ89" s="503"/>
      <c r="EA89" s="503"/>
      <c r="EB89" s="503"/>
      <c r="EC89" s="503"/>
      <c r="ED89" s="503"/>
      <c r="EE89" s="503"/>
      <c r="EF89" s="503"/>
      <c r="EG89" s="503"/>
      <c r="EH89" s="503"/>
      <c r="EI89" s="503"/>
      <c r="EJ89" s="503"/>
      <c r="EK89" s="503"/>
      <c r="EL89" s="503"/>
      <c r="EM89" s="503"/>
      <c r="EN89" s="503"/>
      <c r="EO89" s="503"/>
      <c r="EP89" s="503"/>
      <c r="EQ89" s="503"/>
      <c r="ER89" s="503"/>
      <c r="ES89" s="503"/>
      <c r="ET89" s="503"/>
      <c r="EU89" s="503"/>
      <c r="EV89" s="503"/>
      <c r="EW89" s="503"/>
      <c r="EX89" s="503"/>
      <c r="EY89" s="503"/>
      <c r="EZ89" s="503"/>
      <c r="FA89" s="503"/>
      <c r="FB89" s="503"/>
      <c r="FC89" s="503"/>
      <c r="FD89" s="503"/>
      <c r="FE89" s="503"/>
      <c r="FF89" s="503"/>
      <c r="FG89" s="503"/>
      <c r="FH89" s="503"/>
      <c r="FI89" s="503"/>
      <c r="FJ89" s="503"/>
      <c r="FK89" s="503"/>
      <c r="FL89" s="503"/>
      <c r="FM89" s="503"/>
      <c r="FN89" s="503"/>
      <c r="FO89" s="503"/>
      <c r="FP89" s="503"/>
      <c r="FQ89" s="503"/>
      <c r="FR89" s="503"/>
      <c r="FS89" s="503"/>
      <c r="FT89" s="503"/>
      <c r="FU89" s="503"/>
      <c r="FV89" s="503"/>
      <c r="FW89" s="503"/>
      <c r="FX89" s="503"/>
      <c r="FY89" s="503"/>
      <c r="FZ89" s="503"/>
      <c r="GA89" s="503"/>
      <c r="GB89" s="503"/>
      <c r="GC89" s="503"/>
      <c r="GD89" s="503"/>
      <c r="GE89" s="503"/>
      <c r="GF89" s="503"/>
      <c r="GG89" s="503"/>
      <c r="GH89" s="503"/>
      <c r="GI89" s="503"/>
      <c r="GJ89" s="503"/>
      <c r="GK89" s="503"/>
      <c r="GL89" s="503"/>
      <c r="GM89" s="503"/>
      <c r="GN89" s="503"/>
      <c r="GO89" s="503"/>
      <c r="GP89" s="503"/>
      <c r="GQ89" s="503"/>
      <c r="GR89" s="503"/>
      <c r="GS89" s="503"/>
      <c r="GT89" s="503"/>
      <c r="GU89" s="503"/>
      <c r="GV89" s="503"/>
      <c r="GW89" s="503"/>
      <c r="GX89" s="503"/>
      <c r="GY89" s="503"/>
      <c r="GZ89" s="503"/>
      <c r="HA89" s="503"/>
      <c r="HB89" s="503"/>
      <c r="HC89" s="503"/>
      <c r="HD89" s="503"/>
      <c r="HE89" s="503"/>
      <c r="HF89" s="503"/>
      <c r="HG89" s="503"/>
      <c r="HH89" s="503"/>
      <c r="HI89" s="503"/>
      <c r="HJ89" s="503"/>
      <c r="HK89" s="503"/>
      <c r="HL89" s="503"/>
      <c r="HM89" s="503"/>
      <c r="HN89" s="503"/>
      <c r="HO89" s="503"/>
      <c r="HP89" s="503"/>
      <c r="HQ89" s="503"/>
      <c r="HR89" s="503"/>
      <c r="HS89" s="503"/>
      <c r="HT89" s="503"/>
      <c r="HU89" s="503"/>
      <c r="HV89" s="503"/>
      <c r="HW89" s="503"/>
      <c r="HX89" s="503"/>
      <c r="HY89" s="503"/>
      <c r="HZ89" s="503"/>
      <c r="IA89" s="503"/>
      <c r="IB89" s="503"/>
      <c r="IC89" s="503"/>
      <c r="ID89" s="503"/>
    </row>
    <row r="90" spans="1:238" x14ac:dyDescent="0.2">
      <c r="B90" s="431"/>
      <c r="C90" s="511"/>
      <c r="D90" s="431"/>
      <c r="E90" s="431"/>
      <c r="F90" s="512"/>
      <c r="G90" s="513"/>
      <c r="H90" s="514"/>
      <c r="I90" s="431"/>
      <c r="J90" s="515"/>
      <c r="K90" s="516"/>
      <c r="L90" s="517"/>
      <c r="M90" s="518"/>
      <c r="N90" s="517"/>
      <c r="O90" s="519"/>
      <c r="P90" s="431"/>
      <c r="Q90" s="431"/>
      <c r="R90" s="430"/>
      <c r="S90" s="430"/>
      <c r="T90" s="430"/>
      <c r="U90" s="430"/>
      <c r="V90" s="430"/>
      <c r="W90" s="430"/>
      <c r="X90" s="430"/>
      <c r="Y90" s="430"/>
      <c r="Z90" s="430"/>
      <c r="AA90" s="430"/>
      <c r="AB90" s="430"/>
      <c r="AC90" s="430"/>
      <c r="AD90" s="430"/>
      <c r="AE90" s="430"/>
      <c r="AF90" s="430"/>
      <c r="AG90" s="430"/>
      <c r="AH90" s="430"/>
      <c r="AI90" s="430"/>
      <c r="AJ90" s="430"/>
      <c r="AK90" s="430"/>
      <c r="AL90" s="430"/>
      <c r="AM90" s="430"/>
      <c r="AN90" s="430"/>
      <c r="AO90" s="430"/>
      <c r="AP90" s="430"/>
      <c r="AQ90" s="430"/>
      <c r="AR90" s="430"/>
      <c r="AS90" s="430"/>
      <c r="AT90" s="430"/>
      <c r="AU90" s="430"/>
      <c r="AV90" s="430"/>
      <c r="AW90" s="430"/>
      <c r="AX90" s="430"/>
      <c r="AY90" s="430"/>
      <c r="AZ90" s="430"/>
      <c r="BA90" s="431"/>
      <c r="BB90" s="431"/>
      <c r="BC90" s="431"/>
      <c r="BD90" s="431"/>
      <c r="BE90" s="431"/>
      <c r="BF90" s="431"/>
      <c r="BG90" s="431"/>
      <c r="BH90" s="431"/>
      <c r="BI90" s="431"/>
      <c r="BJ90" s="431"/>
      <c r="BK90" s="431"/>
      <c r="BL90" s="431"/>
      <c r="BM90" s="431"/>
      <c r="BN90" s="431"/>
      <c r="BO90" s="431"/>
      <c r="BP90" s="431"/>
      <c r="BQ90" s="431"/>
      <c r="BR90" s="431"/>
      <c r="BS90" s="431"/>
      <c r="BT90" s="431"/>
      <c r="BU90" s="431"/>
      <c r="BV90" s="431"/>
      <c r="BW90" s="431"/>
      <c r="BX90" s="431"/>
      <c r="BY90" s="431"/>
      <c r="BZ90" s="431"/>
      <c r="CA90" s="431"/>
      <c r="CB90" s="431"/>
      <c r="CC90" s="431"/>
      <c r="CD90" s="431"/>
      <c r="CE90" s="431"/>
      <c r="CF90" s="431"/>
      <c r="CG90" s="431"/>
      <c r="CH90" s="431"/>
      <c r="CI90" s="431"/>
      <c r="CJ90" s="431"/>
      <c r="CK90" s="431"/>
      <c r="CL90" s="431"/>
      <c r="CM90" s="431"/>
      <c r="CN90" s="431"/>
      <c r="CO90" s="431"/>
      <c r="CP90" s="431"/>
      <c r="CQ90" s="431"/>
      <c r="CR90" s="431"/>
      <c r="CS90" s="431"/>
      <c r="CT90" s="431"/>
      <c r="CU90" s="431"/>
      <c r="CV90" s="431"/>
      <c r="CW90" s="431"/>
      <c r="CX90" s="431"/>
      <c r="CY90" s="431"/>
      <c r="CZ90" s="431"/>
      <c r="DA90" s="431"/>
      <c r="DB90" s="431"/>
      <c r="DC90" s="431"/>
      <c r="DD90" s="431"/>
      <c r="DE90" s="431"/>
      <c r="DF90" s="431"/>
      <c r="DG90" s="431"/>
      <c r="DH90" s="431"/>
      <c r="DI90" s="431"/>
      <c r="DJ90" s="431"/>
      <c r="DK90" s="431"/>
      <c r="DL90" s="431"/>
      <c r="DM90" s="431"/>
      <c r="DN90" s="431"/>
      <c r="DO90" s="431"/>
      <c r="DP90" s="431"/>
      <c r="DQ90" s="431"/>
      <c r="DR90" s="431"/>
      <c r="DS90" s="431"/>
      <c r="DT90" s="431"/>
      <c r="DU90" s="431"/>
      <c r="DV90" s="431"/>
      <c r="DW90" s="431"/>
      <c r="DX90" s="431"/>
      <c r="DY90" s="431"/>
      <c r="DZ90" s="431"/>
      <c r="EA90" s="431"/>
      <c r="EB90" s="431"/>
      <c r="EC90" s="431"/>
      <c r="ED90" s="431"/>
      <c r="EE90" s="431"/>
      <c r="EF90" s="431"/>
      <c r="EG90" s="431"/>
      <c r="EH90" s="431"/>
      <c r="EI90" s="431"/>
      <c r="EJ90" s="431"/>
      <c r="EK90" s="431"/>
      <c r="EL90" s="431"/>
      <c r="EM90" s="431"/>
      <c r="EN90" s="431"/>
      <c r="EO90" s="431"/>
      <c r="EP90" s="431"/>
      <c r="EQ90" s="431"/>
      <c r="ER90" s="431"/>
      <c r="ES90" s="431"/>
      <c r="ET90" s="431"/>
      <c r="EU90" s="431"/>
      <c r="EV90" s="431"/>
      <c r="EW90" s="431"/>
      <c r="EX90" s="431"/>
      <c r="EY90" s="431"/>
      <c r="EZ90" s="431"/>
      <c r="FA90" s="431"/>
      <c r="FB90" s="431"/>
      <c r="FC90" s="431"/>
      <c r="FD90" s="431"/>
      <c r="FE90" s="431"/>
      <c r="FF90" s="431"/>
      <c r="FG90" s="431"/>
      <c r="FH90" s="431"/>
      <c r="FI90" s="431"/>
      <c r="FJ90" s="431"/>
      <c r="FK90" s="431"/>
      <c r="FL90" s="431"/>
      <c r="FM90" s="431"/>
      <c r="FN90" s="431"/>
      <c r="FO90" s="431"/>
      <c r="FP90" s="431"/>
      <c r="FQ90" s="431"/>
      <c r="FR90" s="431"/>
      <c r="FS90" s="431"/>
      <c r="FT90" s="431"/>
      <c r="FU90" s="431"/>
      <c r="FV90" s="431"/>
      <c r="FW90" s="431"/>
      <c r="FX90" s="431"/>
      <c r="FY90" s="431"/>
      <c r="FZ90" s="431"/>
      <c r="GA90" s="431"/>
      <c r="GB90" s="431"/>
      <c r="GC90" s="431"/>
      <c r="GD90" s="431"/>
      <c r="GE90" s="431"/>
      <c r="GF90" s="431"/>
      <c r="GG90" s="431"/>
      <c r="GH90" s="431"/>
      <c r="GI90" s="431"/>
      <c r="GJ90" s="431"/>
      <c r="GK90" s="431"/>
      <c r="GL90" s="431"/>
      <c r="GM90" s="431"/>
      <c r="GN90" s="431"/>
      <c r="GO90" s="431"/>
      <c r="GP90" s="431"/>
      <c r="GQ90" s="431"/>
      <c r="GR90" s="431"/>
      <c r="GS90" s="431"/>
      <c r="GT90" s="431"/>
      <c r="GU90" s="431"/>
      <c r="GV90" s="431"/>
      <c r="GW90" s="431"/>
      <c r="GX90" s="431"/>
      <c r="GY90" s="431"/>
      <c r="GZ90" s="431"/>
      <c r="HA90" s="431"/>
      <c r="HB90" s="431"/>
      <c r="HC90" s="431"/>
      <c r="HD90" s="431"/>
      <c r="HE90" s="431"/>
      <c r="HF90" s="431"/>
      <c r="HG90" s="431"/>
      <c r="HH90" s="431"/>
      <c r="HI90" s="431"/>
      <c r="HJ90" s="431"/>
      <c r="HK90" s="431"/>
      <c r="HL90" s="431"/>
      <c r="HM90" s="431"/>
      <c r="HN90" s="431"/>
      <c r="HO90" s="431"/>
      <c r="HP90" s="431"/>
      <c r="HQ90" s="431"/>
      <c r="HR90" s="431"/>
      <c r="HS90" s="431"/>
      <c r="HT90" s="431"/>
      <c r="HU90" s="431"/>
      <c r="HV90" s="431"/>
      <c r="HW90" s="431"/>
      <c r="HX90" s="431"/>
      <c r="HY90" s="431"/>
      <c r="HZ90" s="431"/>
      <c r="IA90" s="431"/>
      <c r="IB90" s="431"/>
      <c r="IC90" s="431"/>
    </row>
    <row r="91" spans="1:238" x14ac:dyDescent="0.2">
      <c r="M91" s="521"/>
    </row>
    <row r="92" spans="1:238" x14ac:dyDescent="0.2">
      <c r="M92" s="521"/>
    </row>
    <row r="93" spans="1:238" x14ac:dyDescent="0.2">
      <c r="M93" s="521"/>
    </row>
  </sheetData>
  <protectedRanges>
    <protectedRange sqref="F80:F86" name="Range1_4_1_1_1_1_1_6_1_1"/>
  </protectedRanges>
  <mergeCells count="5">
    <mergeCell ref="A1:D1"/>
    <mergeCell ref="E5:G5"/>
    <mergeCell ref="D25:K25"/>
    <mergeCell ref="E88:K88"/>
    <mergeCell ref="G89:K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60D3-2FBA-4050-804A-224B5572976A}">
  <sheetPr>
    <tabColor rgb="FF92D050"/>
  </sheetPr>
  <dimension ref="A3:C13"/>
  <sheetViews>
    <sheetView tabSelected="1" workbookViewId="0">
      <selection activeCell="C11" sqref="C11"/>
    </sheetView>
  </sheetViews>
  <sheetFormatPr defaultRowHeight="15" x14ac:dyDescent="0.25"/>
  <cols>
    <col min="1" max="1" width="44.42578125" customWidth="1"/>
    <col min="2" max="2" width="36.7109375" bestFit="1" customWidth="1"/>
    <col min="3" max="3" width="42.140625" customWidth="1"/>
  </cols>
  <sheetData>
    <row r="3" spans="1:3" x14ac:dyDescent="0.25">
      <c r="A3" s="4" t="s">
        <v>926</v>
      </c>
    </row>
    <row r="4" spans="1:3" x14ac:dyDescent="0.25">
      <c r="A4" s="385" t="s">
        <v>306</v>
      </c>
      <c r="B4" s="385" t="s">
        <v>918</v>
      </c>
      <c r="C4" s="385" t="s">
        <v>916</v>
      </c>
    </row>
    <row r="5" spans="1:3" x14ac:dyDescent="0.25">
      <c r="A5" s="386" t="s">
        <v>406</v>
      </c>
      <c r="B5" s="387">
        <v>514271556</v>
      </c>
      <c r="C5" s="386"/>
    </row>
    <row r="6" spans="1:3" x14ac:dyDescent="0.25">
      <c r="A6" s="386" t="s">
        <v>1199</v>
      </c>
      <c r="B6" s="524">
        <v>2521580608</v>
      </c>
      <c r="C6" s="386"/>
    </row>
    <row r="7" spans="1:3" x14ac:dyDescent="0.25">
      <c r="A7" s="386" t="s">
        <v>407</v>
      </c>
      <c r="B7" s="387">
        <v>418026718.64347345</v>
      </c>
      <c r="C7" s="386"/>
    </row>
    <row r="8" spans="1:3" x14ac:dyDescent="0.25">
      <c r="A8" s="388" t="s">
        <v>917</v>
      </c>
      <c r="B8" s="389">
        <f>SUM(B5:B7)</f>
        <v>3453878882.6434736</v>
      </c>
      <c r="C8" s="386"/>
    </row>
    <row r="12" spans="1:3" x14ac:dyDescent="0.25">
      <c r="A12" s="390" t="s">
        <v>925</v>
      </c>
    </row>
    <row r="13" spans="1:3" x14ac:dyDescent="0.25">
      <c r="A13" s="390" t="s">
        <v>924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0C26662236C34585A8460CCFFCBBD9" ma:contentTypeVersion="13" ma:contentTypeDescription="Create a new document." ma:contentTypeScope="" ma:versionID="e4a31cb5b74001db59f525edc01f2f1f">
  <xsd:schema xmlns:xsd="http://www.w3.org/2001/XMLSchema" xmlns:xs="http://www.w3.org/2001/XMLSchema" xmlns:p="http://schemas.microsoft.com/office/2006/metadata/properties" xmlns:ns2="7ef27298-9962-4a51-b75e-8f4016e2d733" xmlns:ns3="4d4537d9-fe44-48e5-9f74-461b87df3a92" xmlns:ns4="eefa8a3e-12c6-43a6-ba8f-b5ef61d12dd7" targetNamespace="http://schemas.microsoft.com/office/2006/metadata/properties" ma:root="true" ma:fieldsID="e2e0239316fb8dd16d3ec9a960590772" ns2:_="" ns3:_="" ns4:_="">
    <xsd:import namespace="7ef27298-9962-4a51-b75e-8f4016e2d733"/>
    <xsd:import namespace="4d4537d9-fe44-48e5-9f74-461b87df3a92"/>
    <xsd:import namespace="eefa8a3e-12c6-43a6-ba8f-b5ef61d12dd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7298-9962-4a51-b75e-8f4016e2d7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537d9-fe44-48e5-9f74-461b87df3a92" elementFormDefault="qualified">
    <xsd:import namespace="http://schemas.microsoft.com/office/2006/documentManagement/types"/>
    <xsd:import namespace="http://schemas.microsoft.com/office/infopath/2007/PartnerControls"/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a8a3e-12c6-43a6-ba8f-b5ef61d12d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5FB5F-2315-4514-941C-36EA8E34B6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24FFB9-CC56-4975-AE91-B20E7DAB4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27298-9962-4a51-b75e-8f4016e2d733"/>
    <ds:schemaRef ds:uri="4d4537d9-fe44-48e5-9f74-461b87df3a92"/>
    <ds:schemaRef ds:uri="eefa8a3e-12c6-43a6-ba8f-b5ef61d12d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DC1BD7-A275-4B87-A271-7756654517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MCF Assets</vt:lpstr>
      <vt:lpstr>GOAL  Other Assets</vt:lpstr>
      <vt:lpstr>Vehicles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Godfrey Magoma</cp:lastModifiedBy>
  <cp:revision/>
  <dcterms:created xsi:type="dcterms:W3CDTF">2014-12-14T16:21:30Z</dcterms:created>
  <dcterms:modified xsi:type="dcterms:W3CDTF">2021-10-13T17:32:38Z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0x0101000B0C26662236C34585A8460CCFFCBBD9</vt:lpwstr>
  </property>
</Properties>
</file>